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xr:revisionPtr revIDLastSave="0" documentId="13_ncr:1_{0FB16C8D-D8F6-4339-A07D-1ED2F779F15F}" xr6:coauthVersionLast="47" xr6:coauthVersionMax="47" xr10:uidLastSave="{00000000-0000-0000-0000-000000000000}"/>
  <bookViews>
    <workbookView xWindow="-110" yWindow="-110" windowWidth="19420" windowHeight="10420" xr2:uid="{00000000-000D-0000-FFFF-FFFF00000000}"/>
  </bookViews>
  <sheets>
    <sheet name="Monthly Family Budget" sheetId="1" r:id="rId1"/>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 l="1"/>
  <c r="J79" i="1" l="1"/>
  <c r="J80" i="1"/>
  <c r="J81" i="1"/>
  <c r="J70" i="1"/>
  <c r="J71" i="1"/>
  <c r="J72" i="1"/>
  <c r="J73" i="1"/>
  <c r="J74" i="1"/>
  <c r="J57" i="1"/>
  <c r="J58" i="1"/>
  <c r="J59" i="1"/>
  <c r="J60" i="1"/>
  <c r="J61" i="1"/>
  <c r="J62" i="1"/>
  <c r="J63" i="1"/>
  <c r="J49" i="1"/>
  <c r="J50" i="1"/>
  <c r="J51" i="1"/>
  <c r="J52" i="1"/>
  <c r="J38" i="1"/>
  <c r="J39" i="1"/>
  <c r="J40" i="1"/>
  <c r="J41" i="1"/>
  <c r="J42" i="1"/>
  <c r="J43" i="1"/>
  <c r="J44" i="1"/>
  <c r="J26" i="1"/>
  <c r="J27" i="1"/>
  <c r="J28" i="1"/>
  <c r="J29" i="1"/>
  <c r="J30" i="1"/>
  <c r="J31" i="1"/>
  <c r="E79" i="1"/>
  <c r="E80" i="1"/>
  <c r="E81" i="1"/>
  <c r="E82" i="1"/>
  <c r="E70" i="1"/>
  <c r="E71" i="1"/>
  <c r="E72" i="1"/>
  <c r="E73" i="1"/>
  <c r="E58" i="1"/>
  <c r="E57" i="1"/>
  <c r="E59" i="1"/>
  <c r="E60" i="1"/>
  <c r="E61" i="1"/>
  <c r="E62" i="1"/>
  <c r="E63" i="1"/>
  <c r="E64" i="1"/>
  <c r="E65" i="1"/>
  <c r="E49" i="1"/>
  <c r="E50" i="1"/>
  <c r="E51" i="1"/>
  <c r="E38" i="1"/>
  <c r="E39" i="1"/>
  <c r="E40" i="1"/>
  <c r="E41" i="1"/>
  <c r="E26" i="1"/>
  <c r="E27" i="1"/>
  <c r="E28" i="1"/>
  <c r="E29" i="1"/>
  <c r="E30" i="1"/>
  <c r="E31" i="1"/>
  <c r="E32" i="1"/>
  <c r="E33" i="1"/>
  <c r="E11" i="1"/>
  <c r="E12" i="1"/>
  <c r="E13" i="1"/>
  <c r="E14" i="1"/>
  <c r="E15" i="1"/>
  <c r="E16" i="1"/>
  <c r="E17" i="1"/>
  <c r="E18" i="1"/>
  <c r="E19" i="1"/>
  <c r="E20" i="1"/>
  <c r="E21" i="1"/>
  <c r="I64" i="1"/>
  <c r="H64" i="1"/>
  <c r="D74" i="1"/>
  <c r="C74" i="1"/>
  <c r="I82" i="1"/>
  <c r="H82" i="1"/>
  <c r="D83" i="1"/>
  <c r="C83" i="1"/>
  <c r="I53" i="1"/>
  <c r="H53" i="1"/>
  <c r="I32" i="1"/>
  <c r="H32" i="1"/>
  <c r="I45" i="1"/>
  <c r="H45" i="1"/>
  <c r="I75" i="1"/>
  <c r="H75" i="1"/>
  <c r="D66" i="1"/>
  <c r="C66" i="1"/>
  <c r="D52" i="1"/>
  <c r="C52" i="1"/>
  <c r="D42" i="1"/>
  <c r="C42" i="1"/>
  <c r="D34" i="1"/>
  <c r="C34" i="1"/>
  <c r="C22" i="1"/>
  <c r="D22" i="1"/>
  <c r="H15" i="1"/>
  <c r="C6" i="1" l="1"/>
  <c r="H18" i="1" s="1"/>
  <c r="D6" i="1"/>
  <c r="H19" i="1" s="1"/>
  <c r="E83" i="1"/>
  <c r="J53" i="1"/>
  <c r="J75" i="1"/>
  <c r="E52" i="1"/>
  <c r="J82" i="1"/>
  <c r="E74" i="1"/>
  <c r="J64" i="1"/>
  <c r="J32" i="1"/>
  <c r="J45" i="1"/>
  <c r="E66" i="1"/>
  <c r="E42" i="1"/>
  <c r="E34" i="1"/>
  <c r="E22" i="1"/>
  <c r="H20" i="1" l="1"/>
  <c r="E6" i="1"/>
</calcChain>
</file>

<file path=xl/sharedStrings.xml><?xml version="1.0" encoding="utf-8"?>
<sst xmlns="http://schemas.openxmlformats.org/spreadsheetml/2006/main" count="174" uniqueCount="95">
  <si>
    <t>Difference</t>
  </si>
  <si>
    <t>Income 1</t>
  </si>
  <si>
    <t>Income 2</t>
  </si>
  <si>
    <t>Second mortgage or rent</t>
  </si>
  <si>
    <t>Mortgage or rent</t>
  </si>
  <si>
    <t>Phone</t>
  </si>
  <si>
    <t>Gas</t>
  </si>
  <si>
    <t>Water and sewer</t>
  </si>
  <si>
    <t>Cable</t>
  </si>
  <si>
    <t>Waste removal</t>
  </si>
  <si>
    <t>Maintenance or repairs</t>
  </si>
  <si>
    <t>Supplies</t>
  </si>
  <si>
    <t>Other</t>
  </si>
  <si>
    <t>Transportation</t>
  </si>
  <si>
    <t>Insurance</t>
  </si>
  <si>
    <t>Licensing</t>
  </si>
  <si>
    <t>Fuel</t>
  </si>
  <si>
    <t>Maintenance</t>
  </si>
  <si>
    <t>Housing</t>
  </si>
  <si>
    <t>Home</t>
  </si>
  <si>
    <t>Health</t>
  </si>
  <si>
    <t>Life</t>
  </si>
  <si>
    <t>Groceries</t>
  </si>
  <si>
    <t>Food</t>
  </si>
  <si>
    <t>Pets</t>
  </si>
  <si>
    <t>Toys</t>
  </si>
  <si>
    <t>Medical</t>
  </si>
  <si>
    <t>Grooming</t>
  </si>
  <si>
    <t>Clothing</t>
  </si>
  <si>
    <t>Hair/nails</t>
  </si>
  <si>
    <t>Health club</t>
  </si>
  <si>
    <t>Dining out</t>
  </si>
  <si>
    <t>Entertainment</t>
  </si>
  <si>
    <t>Movies</t>
  </si>
  <si>
    <t>Concerts</t>
  </si>
  <si>
    <t>Live theater</t>
  </si>
  <si>
    <t>Dry cleaning</t>
  </si>
  <si>
    <t>Loans</t>
  </si>
  <si>
    <t>Personal</t>
  </si>
  <si>
    <t>Taxes</t>
  </si>
  <si>
    <t>Federal</t>
  </si>
  <si>
    <t>State</t>
  </si>
  <si>
    <t>Local</t>
  </si>
  <si>
    <t>Charity 1</t>
  </si>
  <si>
    <t>Charity 2</t>
  </si>
  <si>
    <t>Legal</t>
  </si>
  <si>
    <t>Children</t>
  </si>
  <si>
    <t>School supplies</t>
  </si>
  <si>
    <t>Lunch money</t>
  </si>
  <si>
    <t>School tuition</t>
  </si>
  <si>
    <t>Child care</t>
  </si>
  <si>
    <t>Attorney</t>
  </si>
  <si>
    <t>Alimony</t>
  </si>
  <si>
    <t>Toys/games</t>
  </si>
  <si>
    <t>College</t>
  </si>
  <si>
    <t>Student</t>
  </si>
  <si>
    <t>Sporting events</t>
  </si>
  <si>
    <t>Credit card</t>
  </si>
  <si>
    <t>Retirement account</t>
  </si>
  <si>
    <t>Investment account</t>
  </si>
  <si>
    <t>Gifts and Donations</t>
  </si>
  <si>
    <t>Extra income</t>
  </si>
  <si>
    <t>Total monthly income</t>
  </si>
  <si>
    <t>Personal Care</t>
  </si>
  <si>
    <t>Charity 3</t>
  </si>
  <si>
    <t>Bus/taxi fare</t>
  </si>
  <si>
    <t>Electricity</t>
  </si>
  <si>
    <t>Vehicle 1 payment</t>
  </si>
  <si>
    <t>Vehicle 2 payment</t>
  </si>
  <si>
    <t>Total</t>
  </si>
  <si>
    <t>Actual balance</t>
  </si>
  <si>
    <t>Savings/Investments</t>
  </si>
  <si>
    <t>Payments</t>
  </si>
  <si>
    <t>Organization dues/fees</t>
  </si>
  <si>
    <t>Projected balance</t>
  </si>
  <si>
    <t>Balance</t>
  </si>
  <si>
    <t>Column1</t>
  </si>
  <si>
    <t xml:space="preserve">Summary </t>
  </si>
  <si>
    <t>Projected monthly income source</t>
  </si>
  <si>
    <t>Total
projected cost</t>
  </si>
  <si>
    <t>Total
actual cost</t>
  </si>
  <si>
    <t>Total
difference</t>
  </si>
  <si>
    <t>Actual monthly income source</t>
  </si>
  <si>
    <t>Projected
cost</t>
  </si>
  <si>
    <t>Actual
cost</t>
  </si>
  <si>
    <t>Projected 
cost</t>
  </si>
  <si>
    <t>Actual 
cost</t>
  </si>
  <si>
    <t>Personal care</t>
  </si>
  <si>
    <t>Savings/investments</t>
  </si>
  <si>
    <t>Gifts and donations</t>
  </si>
  <si>
    <t>Streaming apps</t>
  </si>
  <si>
    <t>Online games</t>
  </si>
  <si>
    <t>Erasmus+ programme, Cooperation partnership project in School Education - 2022-1-BG01-KA220-SCH-000085110. Funded by the European Union. Views and opinions expressed are however those of the author(s) only and do not necessarily reflect those of the European Union or the European Education and Culture Executive Agency (EACEA). Neither the European Union nor EACEA can be held responsible for them.</t>
  </si>
  <si>
    <t>Worksheet Monthly family budget</t>
  </si>
  <si>
    <r>
      <t xml:space="preserve">R4: Supportive worksheets on proper own financial management 
</t>
    </r>
    <r>
      <rPr>
        <sz val="18"/>
        <rFont val="Calibri"/>
        <family val="2"/>
        <charset val="204"/>
        <scheme val="minor"/>
      </rPr>
      <t>Work package n°3 - Project deliverables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</si>
</sst>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_);[Red]\(&quot;$&quot;#,##0\)"/>
    <numFmt numFmtId="165" formatCode="#,##0\ [$EUR];[Red]#,##0\ [$EUR]"/>
  </numFmts>
  <fonts count="39" x14ac:knownFonts="1">
    <font>
      <sz val="11"/>
      <name val="Calibri"/>
      <family val="2"/>
      <scheme val="minor"/>
    </font>
    <font>
      <sz val="8"/>
      <name val="Arial"/>
      <family val="2"/>
    </font>
    <font>
      <sz val="10"/>
      <name val="Calibri"/>
      <family val="1"/>
      <scheme val="minor"/>
    </font>
    <font>
      <sz val="8"/>
      <name val="Calibri"/>
      <family val="2"/>
      <scheme val="minor"/>
    </font>
    <font>
      <b/>
      <sz val="12"/>
      <name val="Calibri"/>
      <family val="2"/>
      <scheme val="major"/>
    </font>
    <font>
      <b/>
      <sz val="16"/>
      <color theme="1"/>
      <name val="Calibri"/>
      <family val="2"/>
      <scheme val="major"/>
    </font>
    <font>
      <b/>
      <sz val="11"/>
      <name val="Calibri"/>
      <family val="2"/>
      <scheme val="minor"/>
    </font>
    <font>
      <b/>
      <sz val="11"/>
      <color theme="0"/>
      <name val="Calibri"/>
      <family val="2"/>
      <scheme val="minor"/>
    </font>
    <font>
      <sz val="11"/>
      <name val="Calibri"/>
      <family val="2"/>
      <scheme val="minor"/>
    </font>
    <font>
      <b/>
      <sz val="12"/>
      <color theme="1" tint="0.34998626667073579"/>
      <name val="Calibri"/>
      <family val="2"/>
      <scheme val="minor"/>
    </font>
    <font>
      <sz val="12"/>
      <color theme="1" tint="0.34998626667073579"/>
      <name val="Calibri"/>
      <family val="2"/>
      <scheme val="minor"/>
    </font>
    <font>
      <sz val="12"/>
      <color theme="1" tint="0.34998626667073579"/>
      <name val="Calibri"/>
      <family val="2"/>
    </font>
    <font>
      <b/>
      <sz val="14"/>
      <color theme="1" tint="0.34998626667073579"/>
      <name val="Calibri"/>
      <family val="2"/>
      <scheme val="minor"/>
    </font>
    <font>
      <b/>
      <sz val="14"/>
      <color theme="5"/>
      <name val="Calibri"/>
      <family val="2"/>
      <scheme val="minor"/>
    </font>
    <font>
      <b/>
      <sz val="14"/>
      <color theme="0"/>
      <name val="Calibri"/>
      <family val="2"/>
      <scheme val="minor"/>
    </font>
    <font>
      <b/>
      <sz val="12"/>
      <color theme="0"/>
      <name val="Calibri"/>
      <family val="2"/>
      <scheme val="minor"/>
    </font>
    <font>
      <sz val="12"/>
      <color theme="0"/>
      <name val="Calibri"/>
      <family val="2"/>
      <scheme val="minor"/>
    </font>
    <font>
      <b/>
      <sz val="14"/>
      <color theme="1" tint="0.34998626667073579"/>
      <name val="Calibri"/>
      <family val="2"/>
    </font>
    <font>
      <sz val="14"/>
      <color theme="0"/>
      <name val="Calibri"/>
      <family val="2"/>
    </font>
    <font>
      <b/>
      <sz val="14"/>
      <color theme="5"/>
      <name val="Calibri"/>
      <family val="2"/>
    </font>
    <font>
      <b/>
      <sz val="16"/>
      <color theme="5"/>
      <name val="Calibri"/>
      <family val="2"/>
      <scheme val="minor"/>
    </font>
    <font>
      <sz val="12"/>
      <color theme="1"/>
      <name val="Calibri"/>
      <family val="2"/>
      <scheme val="minor"/>
    </font>
    <font>
      <b/>
      <sz val="40"/>
      <color theme="9"/>
      <name val="Calibri"/>
      <family val="2"/>
      <scheme val="minor"/>
    </font>
    <font>
      <b/>
      <sz val="14"/>
      <color theme="9"/>
      <name val="Calibri"/>
      <family val="2"/>
      <scheme val="minor"/>
    </font>
    <font>
      <sz val="10"/>
      <color theme="9"/>
      <name val="Calibri"/>
      <family val="2"/>
      <scheme val="minor"/>
    </font>
    <font>
      <b/>
      <sz val="10"/>
      <color theme="9"/>
      <name val="Calibri"/>
      <family val="2"/>
      <scheme val="minor"/>
    </font>
    <font>
      <sz val="14"/>
      <color theme="0"/>
      <name val="Calibri"/>
      <family val="2"/>
      <scheme val="minor"/>
    </font>
    <font>
      <b/>
      <sz val="14"/>
      <color theme="1"/>
      <name val="Calibri"/>
      <family val="2"/>
      <scheme val="minor"/>
    </font>
    <font>
      <sz val="14"/>
      <color theme="1"/>
      <name val="Calibri"/>
      <family val="2"/>
      <scheme val="minor"/>
    </font>
    <font>
      <b/>
      <sz val="40"/>
      <color theme="9" tint="-0.24994659260841701"/>
      <name val="Calibri"/>
      <family val="2"/>
      <scheme val="major"/>
    </font>
    <font>
      <b/>
      <sz val="20"/>
      <color theme="9" tint="-0.24994659260841701"/>
      <name val="Calibri"/>
      <family val="2"/>
      <scheme val="major"/>
    </font>
    <font>
      <sz val="12"/>
      <color theme="9" tint="-0.24994659260841701"/>
      <name val="Calibri"/>
      <family val="2"/>
      <scheme val="major"/>
    </font>
    <font>
      <sz val="20"/>
      <color theme="9" tint="-0.24994659260841701"/>
      <name val="Calibri"/>
      <family val="2"/>
      <scheme val="major"/>
    </font>
    <font>
      <b/>
      <sz val="12"/>
      <color theme="9" tint="-0.24994659260841701"/>
      <name val="Calibri"/>
      <family val="2"/>
      <scheme val="major"/>
    </font>
    <font>
      <sz val="10"/>
      <name val="Calibri"/>
      <family val="2"/>
      <scheme val="major"/>
    </font>
    <font>
      <sz val="11"/>
      <name val="Calibri"/>
      <family val="2"/>
      <scheme val="major"/>
    </font>
    <font>
      <sz val="14"/>
      <name val="Calibri"/>
      <family val="2"/>
      <scheme val="major"/>
    </font>
    <font>
      <b/>
      <sz val="18"/>
      <name val="Calibri"/>
      <family val="2"/>
      <charset val="204"/>
      <scheme val="minor"/>
    </font>
    <font>
      <sz val="18"/>
      <name val="Calibri"/>
      <family val="2"/>
      <charset val="204"/>
      <scheme val="minor"/>
    </font>
  </fonts>
  <fills count="10">
    <fill>
      <patternFill patternType="none"/>
    </fill>
    <fill>
      <patternFill patternType="gray125"/>
    </fill>
    <fill>
      <patternFill patternType="solid">
        <fgColor theme="0"/>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6337778862885"/>
        <bgColor indexed="64"/>
      </patternFill>
    </fill>
    <fill>
      <patternFill patternType="solid">
        <fgColor theme="9" tint="0.39994506668294322"/>
        <bgColor indexed="64"/>
      </patternFill>
    </fill>
    <fill>
      <patternFill patternType="solid">
        <fgColor theme="9" tint="-0.249977111117893"/>
        <bgColor indexed="64"/>
      </patternFill>
    </fill>
  </fills>
  <borders count="22">
    <border>
      <left/>
      <right/>
      <top/>
      <bottom/>
      <diagonal/>
    </border>
    <border>
      <left/>
      <right/>
      <top style="thin">
        <color theme="0"/>
      </top>
      <bottom style="thin">
        <color theme="4" tint="-0.499984740745262"/>
      </bottom>
      <diagonal/>
    </border>
    <border>
      <left style="thin">
        <color theme="4" tint="-0.499984740745262"/>
      </left>
      <right/>
      <top/>
      <bottom/>
      <diagonal/>
    </border>
    <border>
      <left/>
      <right style="thin">
        <color theme="4" tint="-0.499984740745262"/>
      </right>
      <top/>
      <bottom/>
      <diagonal/>
    </border>
    <border>
      <left/>
      <right/>
      <top/>
      <bottom style="thin">
        <color theme="4" tint="-0.499984740745262"/>
      </bottom>
      <diagonal/>
    </border>
    <border>
      <left/>
      <right/>
      <top style="thin">
        <color theme="4" tint="-0.499984740745262"/>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bottom style="thin">
        <color theme="0" tint="-0.14996795556505021"/>
      </bottom>
      <diagonal/>
    </border>
    <border>
      <left/>
      <right/>
      <top/>
      <bottom style="thin">
        <color theme="0" tint="-0.14993743705557422"/>
      </bottom>
      <diagonal/>
    </border>
    <border>
      <left/>
      <right/>
      <top/>
      <bottom style="thin">
        <color theme="9"/>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right/>
      <top/>
      <bottom style="thin">
        <color theme="9" tint="-0.24994659260841701"/>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s>
  <cellStyleXfs count="13">
    <xf numFmtId="0" fontId="0" fillId="0" borderId="0">
      <alignment vertical="center"/>
    </xf>
    <xf numFmtId="0" fontId="5" fillId="0" borderId="0" applyNumberFormat="0" applyFill="0" applyBorder="0" applyProtection="0">
      <alignment horizontal="left"/>
    </xf>
    <xf numFmtId="0" fontId="7" fillId="3" borderId="0" applyNumberFormat="0" applyProtection="0">
      <alignment horizontal="right" vertical="center"/>
    </xf>
    <xf numFmtId="0" fontId="7" fillId="3" borderId="0" applyNumberFormat="0" applyAlignment="0" applyProtection="0"/>
    <xf numFmtId="0" fontId="7" fillId="3" borderId="0" applyProtection="0">
      <alignment horizontal="center" vertical="center" wrapText="1"/>
    </xf>
    <xf numFmtId="164" fontId="6" fillId="4" borderId="1" applyProtection="0">
      <alignment vertical="center"/>
    </xf>
    <xf numFmtId="164" fontId="8" fillId="5" borderId="0" applyFont="0" applyAlignment="0">
      <alignment vertical="center"/>
    </xf>
    <xf numFmtId="164" fontId="8" fillId="0" borderId="0" applyFont="0" applyFill="0" applyBorder="0" applyAlignment="0">
      <alignment vertical="center" wrapText="1"/>
    </xf>
    <xf numFmtId="0" fontId="8" fillId="5" borderId="2" applyNumberFormat="0" applyFont="0" applyAlignment="0">
      <alignment vertical="center"/>
    </xf>
    <xf numFmtId="164" fontId="8" fillId="5" borderId="4" applyNumberFormat="0" applyFont="0" applyFill="0" applyAlignment="0">
      <alignment vertical="center"/>
    </xf>
    <xf numFmtId="164" fontId="8" fillId="5" borderId="5" applyNumberFormat="0" applyFont="0" applyFill="0" applyAlignment="0">
      <alignment vertical="center"/>
    </xf>
    <xf numFmtId="164" fontId="8" fillId="5" borderId="2" applyNumberFormat="0" applyFont="0" applyFill="0" applyAlignment="0">
      <alignment vertical="center"/>
    </xf>
    <xf numFmtId="164" fontId="8" fillId="5" borderId="3" applyNumberFormat="0" applyFont="0" applyFill="0" applyAlignment="0">
      <alignment vertical="center"/>
    </xf>
  </cellStyleXfs>
  <cellXfs count="119">
    <xf numFmtId="0" fontId="0" fillId="0" borderId="0" xfId="0">
      <alignment vertical="center"/>
    </xf>
    <xf numFmtId="0" fontId="2" fillId="0" borderId="0" xfId="0" applyFont="1" applyAlignment="1">
      <alignment vertical="center" wrapText="1"/>
    </xf>
    <xf numFmtId="0" fontId="3" fillId="0" borderId="0" xfId="0" applyFont="1" applyAlignment="1">
      <alignment vertical="center" wrapText="1"/>
    </xf>
    <xf numFmtId="0" fontId="4" fillId="2" borderId="0" xfId="1" applyFont="1" applyFill="1" applyBorder="1" applyAlignment="1">
      <alignment horizontal="left" vertical="center" wrapText="1"/>
    </xf>
    <xf numFmtId="164" fontId="4" fillId="2" borderId="0" xfId="7" applyFont="1" applyFill="1" applyBorder="1" applyAlignment="1">
      <alignment horizontal="left" vertical="center" wrapText="1"/>
    </xf>
    <xf numFmtId="164" fontId="0" fillId="0" borderId="0" xfId="7" applyFont="1" applyAlignment="1">
      <alignment vertical="center"/>
    </xf>
    <xf numFmtId="0" fontId="10" fillId="6" borderId="0" xfId="0" applyFont="1" applyFill="1">
      <alignment vertical="center"/>
    </xf>
    <xf numFmtId="0" fontId="10" fillId="6" borderId="0" xfId="0" applyFont="1" applyFill="1" applyAlignment="1">
      <alignment vertical="center" wrapText="1"/>
    </xf>
    <xf numFmtId="164" fontId="10" fillId="6" borderId="0" xfId="11" applyFont="1" applyFill="1" applyBorder="1" applyAlignment="1">
      <alignment vertical="center" wrapText="1"/>
    </xf>
    <xf numFmtId="164" fontId="10" fillId="6" borderId="0" xfId="7" applyFont="1" applyFill="1" applyBorder="1" applyAlignment="1">
      <alignment vertical="center" wrapText="1"/>
    </xf>
    <xf numFmtId="164" fontId="9" fillId="6" borderId="0" xfId="9" applyFont="1" applyFill="1" applyBorder="1" applyAlignment="1">
      <alignment vertical="center"/>
    </xf>
    <xf numFmtId="0" fontId="10" fillId="6" borderId="9" xfId="0" applyFont="1" applyFill="1" applyBorder="1" applyAlignment="1">
      <alignment horizontal="left" vertical="center" wrapText="1" indent="1"/>
    </xf>
    <xf numFmtId="0" fontId="10" fillId="6" borderId="0" xfId="0" applyFont="1" applyFill="1" applyAlignment="1">
      <alignment horizontal="left" vertical="center" wrapText="1" indent="1"/>
    </xf>
    <xf numFmtId="164" fontId="10" fillId="6" borderId="0" xfId="7" applyFont="1" applyFill="1" applyBorder="1" applyAlignment="1">
      <alignment horizontal="center" vertical="center" wrapText="1"/>
    </xf>
    <xf numFmtId="0" fontId="12" fillId="6" borderId="15" xfId="4" applyFont="1" applyFill="1" applyBorder="1">
      <alignment horizontal="center" vertical="center" wrapText="1"/>
    </xf>
    <xf numFmtId="0" fontId="14" fillId="6" borderId="15" xfId="3" applyNumberFormat="1" applyFont="1" applyFill="1" applyBorder="1" applyAlignment="1">
      <alignment horizontal="center" vertical="center"/>
    </xf>
    <xf numFmtId="0" fontId="13" fillId="6" borderId="0" xfId="0" applyFont="1" applyFill="1" applyAlignment="1">
      <alignment horizontal="left" vertical="center" wrapText="1" indent="1"/>
    </xf>
    <xf numFmtId="164" fontId="10" fillId="6" borderId="0" xfId="7" applyFont="1" applyFill="1" applyBorder="1" applyAlignment="1">
      <alignment horizontal="left" vertical="center" wrapText="1" indent="1"/>
    </xf>
    <xf numFmtId="0" fontId="10" fillId="6" borderId="12" xfId="0" applyFont="1" applyFill="1" applyBorder="1" applyAlignment="1">
      <alignment horizontal="left" vertical="center" wrapText="1" indent="1"/>
    </xf>
    <xf numFmtId="0" fontId="10" fillId="6" borderId="6" xfId="0" applyFont="1" applyFill="1" applyBorder="1" applyAlignment="1">
      <alignment horizontal="left" vertical="center" wrapText="1" indent="1"/>
    </xf>
    <xf numFmtId="0" fontId="10" fillId="6" borderId="0" xfId="3" applyFont="1" applyFill="1" applyAlignment="1">
      <alignment horizontal="left" vertical="center" wrapText="1"/>
    </xf>
    <xf numFmtId="164" fontId="10" fillId="6" borderId="0" xfId="9" applyNumberFormat="1" applyFont="1" applyFill="1" applyBorder="1" applyAlignment="1">
      <alignment vertical="center"/>
    </xf>
    <xf numFmtId="164" fontId="10" fillId="0" borderId="0" xfId="7" applyFont="1" applyFill="1" applyBorder="1" applyAlignment="1">
      <alignment horizontal="center" vertical="center" wrapText="1"/>
    </xf>
    <xf numFmtId="0" fontId="11" fillId="6" borderId="9" xfId="0" applyFont="1" applyFill="1" applyBorder="1" applyAlignment="1">
      <alignment horizontal="left" vertical="center" wrapText="1" indent="1"/>
    </xf>
    <xf numFmtId="0" fontId="13" fillId="0" borderId="0" xfId="0" applyFont="1" applyAlignment="1">
      <alignment horizontal="left" vertical="center" wrapText="1" indent="1"/>
    </xf>
    <xf numFmtId="0" fontId="19" fillId="0" borderId="0" xfId="0" applyFont="1" applyAlignment="1">
      <alignment horizontal="left" vertical="center" wrapText="1" indent="1"/>
    </xf>
    <xf numFmtId="164" fontId="11" fillId="0" borderId="0" xfId="0" applyNumberFormat="1" applyFont="1" applyAlignment="1">
      <alignment horizontal="center" vertical="center" wrapText="1"/>
    </xf>
    <xf numFmtId="0" fontId="20" fillId="0" borderId="0" xfId="0" applyFont="1" applyAlignment="1">
      <alignment horizontal="left" vertical="center" wrapText="1" indent="1"/>
    </xf>
    <xf numFmtId="164" fontId="10" fillId="0" borderId="0" xfId="0" applyNumberFormat="1" applyFont="1" applyAlignment="1">
      <alignment horizontal="center" vertical="center" wrapText="1"/>
    </xf>
    <xf numFmtId="164" fontId="12" fillId="6" borderId="0" xfId="9" applyNumberFormat="1" applyFont="1" applyFill="1" applyBorder="1" applyAlignment="1">
      <alignment horizontal="center" vertical="center"/>
    </xf>
    <xf numFmtId="0" fontId="14" fillId="6" borderId="15" xfId="3" applyNumberFormat="1" applyFont="1" applyFill="1" applyBorder="1" applyAlignment="1">
      <alignment vertical="center" wrapText="1"/>
    </xf>
    <xf numFmtId="164" fontId="12" fillId="6" borderId="15" xfId="7" applyFont="1" applyFill="1" applyBorder="1" applyAlignment="1">
      <alignment horizontal="center" vertical="center" wrapText="1"/>
    </xf>
    <xf numFmtId="0" fontId="24" fillId="0" borderId="0" xfId="0" applyFont="1" applyAlignment="1">
      <alignment vertical="center" wrapText="1"/>
    </xf>
    <xf numFmtId="0" fontId="18" fillId="6" borderId="15" xfId="4" applyFont="1" applyFill="1" applyBorder="1" applyAlignment="1">
      <alignment horizontal="left" vertical="center" wrapText="1" indent="1"/>
    </xf>
    <xf numFmtId="0" fontId="17" fillId="6" borderId="15" xfId="4" applyFont="1" applyFill="1" applyBorder="1">
      <alignment horizontal="center" vertical="center" wrapText="1"/>
    </xf>
    <xf numFmtId="164" fontId="17" fillId="6" borderId="15" xfId="7" applyFont="1" applyFill="1" applyBorder="1" applyAlignment="1">
      <alignment horizontal="center" vertical="center" wrapText="1"/>
    </xf>
    <xf numFmtId="0" fontId="15" fillId="6" borderId="15" xfId="3" applyNumberFormat="1" applyFont="1" applyFill="1" applyBorder="1" applyAlignment="1">
      <alignment horizontal="center" vertical="center" wrapText="1"/>
    </xf>
    <xf numFmtId="0" fontId="14" fillId="6" borderId="0" xfId="3" applyNumberFormat="1" applyFont="1" applyFill="1" applyAlignment="1">
      <alignment horizontal="left" vertical="center" wrapText="1" indent="1"/>
    </xf>
    <xf numFmtId="0" fontId="12" fillId="6" borderId="0" xfId="4" applyFont="1" applyFill="1">
      <alignment horizontal="center" vertical="center" wrapText="1"/>
    </xf>
    <xf numFmtId="0" fontId="14" fillId="6" borderId="15" xfId="3" applyNumberFormat="1" applyFont="1" applyFill="1" applyBorder="1" applyAlignment="1">
      <alignment horizontal="left" vertical="center" wrapText="1" indent="1"/>
    </xf>
    <xf numFmtId="0" fontId="16" fillId="6" borderId="16" xfId="3" applyNumberFormat="1" applyFont="1" applyFill="1" applyBorder="1" applyAlignment="1">
      <alignment horizontal="left" vertical="center" wrapText="1" indent="1"/>
    </xf>
    <xf numFmtId="0" fontId="12" fillId="6" borderId="16" xfId="4" applyFont="1" applyFill="1" applyBorder="1">
      <alignment horizontal="center" vertical="center" wrapText="1"/>
    </xf>
    <xf numFmtId="164" fontId="12" fillId="6" borderId="16" xfId="7" applyFont="1" applyFill="1" applyBorder="1" applyAlignment="1">
      <alignment horizontal="center" vertical="center" wrapText="1"/>
    </xf>
    <xf numFmtId="0" fontId="15" fillId="6" borderId="15" xfId="3" applyNumberFormat="1" applyFont="1" applyFill="1" applyBorder="1" applyAlignment="1">
      <alignment horizontal="left" vertical="center" wrapText="1" indent="1"/>
    </xf>
    <xf numFmtId="0" fontId="25" fillId="0" borderId="0" xfId="0" applyFont="1" applyAlignment="1">
      <alignment vertical="center" wrapText="1"/>
    </xf>
    <xf numFmtId="0" fontId="26" fillId="6" borderId="15" xfId="3" applyNumberFormat="1" applyFont="1" applyFill="1" applyBorder="1" applyAlignment="1">
      <alignment horizontal="left" vertical="center" wrapText="1" indent="1"/>
    </xf>
    <xf numFmtId="0" fontId="23" fillId="0" borderId="0" xfId="3" applyFont="1" applyFill="1" applyAlignment="1">
      <alignment horizontal="left" vertical="center" wrapText="1" indent="1"/>
    </xf>
    <xf numFmtId="164" fontId="10" fillId="0" borderId="0" xfId="9" applyNumberFormat="1" applyFont="1" applyFill="1" applyBorder="1" applyAlignment="1">
      <alignment horizontal="center" vertical="center"/>
    </xf>
    <xf numFmtId="0" fontId="21" fillId="5" borderId="0" xfId="8" applyFont="1" applyBorder="1" applyAlignment="1">
      <alignment horizontal="left" vertical="center" indent="1"/>
    </xf>
    <xf numFmtId="164" fontId="21" fillId="7" borderId="0" xfId="8" applyNumberFormat="1" applyFont="1" applyFill="1" applyBorder="1" applyAlignment="1">
      <alignment horizontal="left" vertical="center" indent="1"/>
    </xf>
    <xf numFmtId="164" fontId="21" fillId="8" borderId="0" xfId="8" applyNumberFormat="1" applyFont="1" applyFill="1" applyBorder="1" applyAlignment="1">
      <alignment horizontal="left" vertical="center" indent="1"/>
    </xf>
    <xf numFmtId="164" fontId="21" fillId="5" borderId="0" xfId="8" applyNumberFormat="1" applyFont="1" applyBorder="1" applyAlignment="1">
      <alignment horizontal="left" vertical="center" indent="1"/>
    </xf>
    <xf numFmtId="0" fontId="21" fillId="5" borderId="0" xfId="3" applyFont="1" applyFill="1" applyAlignment="1">
      <alignment horizontal="left" vertical="center" wrapText="1" indent="1"/>
    </xf>
    <xf numFmtId="0" fontId="21" fillId="7" borderId="0" xfId="3" applyFont="1" applyFill="1" applyAlignment="1">
      <alignment horizontal="left" vertical="center" wrapText="1" indent="1"/>
    </xf>
    <xf numFmtId="0" fontId="27" fillId="8" borderId="0" xfId="2" applyFont="1" applyFill="1" applyAlignment="1">
      <alignment horizontal="center" vertical="center" wrapText="1"/>
    </xf>
    <xf numFmtId="0" fontId="27" fillId="7" borderId="0" xfId="2" applyFont="1" applyFill="1" applyAlignment="1">
      <alignment horizontal="center" vertical="center" wrapText="1"/>
    </xf>
    <xf numFmtId="0" fontId="27" fillId="5" borderId="0" xfId="2" applyFont="1" applyFill="1" applyAlignment="1">
      <alignment horizontal="center" vertical="center" wrapText="1"/>
    </xf>
    <xf numFmtId="0" fontId="12" fillId="4" borderId="20" xfId="0" applyFont="1" applyFill="1" applyBorder="1" applyAlignment="1">
      <alignment horizontal="left" vertical="center" wrapText="1" indent="1"/>
    </xf>
    <xf numFmtId="0" fontId="12" fillId="4" borderId="9" xfId="0" applyFont="1" applyFill="1" applyBorder="1" applyAlignment="1">
      <alignment horizontal="left" vertical="center" wrapText="1" indent="1"/>
    </xf>
    <xf numFmtId="0" fontId="17" fillId="4" borderId="20" xfId="0" applyFont="1" applyFill="1" applyBorder="1" applyAlignment="1">
      <alignment horizontal="left" vertical="center" wrapText="1" indent="1"/>
    </xf>
    <xf numFmtId="0" fontId="30" fillId="6" borderId="19" xfId="0" applyFont="1" applyFill="1" applyBorder="1" applyAlignment="1">
      <alignment horizontal="left" vertical="center" indent="1"/>
    </xf>
    <xf numFmtId="0" fontId="31" fillId="6" borderId="19" xfId="0" applyFont="1" applyFill="1" applyBorder="1" applyAlignment="1">
      <alignment horizontal="left" vertical="center" indent="1"/>
    </xf>
    <xf numFmtId="0" fontId="32" fillId="6" borderId="19" xfId="0" applyFont="1" applyFill="1" applyBorder="1" applyAlignment="1">
      <alignment horizontal="left" vertical="center" indent="1"/>
    </xf>
    <xf numFmtId="0" fontId="32" fillId="0" borderId="0" xfId="0" applyFont="1" applyAlignment="1">
      <alignment vertical="center" wrapText="1"/>
    </xf>
    <xf numFmtId="0" fontId="32" fillId="0" borderId="0" xfId="0" applyFont="1">
      <alignment vertical="center"/>
    </xf>
    <xf numFmtId="0" fontId="33" fillId="6" borderId="19" xfId="0" applyFont="1" applyFill="1" applyBorder="1" applyAlignment="1">
      <alignment horizontal="left" vertical="center" indent="1"/>
    </xf>
    <xf numFmtId="0" fontId="34" fillId="0" borderId="0" xfId="0" applyFont="1" applyAlignment="1">
      <alignment vertical="center" wrapText="1"/>
    </xf>
    <xf numFmtId="0" fontId="30" fillId="6" borderId="17" xfId="0" applyFont="1" applyFill="1" applyBorder="1" applyAlignment="1">
      <alignment horizontal="left" vertical="center" indent="1"/>
    </xf>
    <xf numFmtId="0" fontId="33" fillId="6" borderId="17" xfId="0" applyFont="1" applyFill="1" applyBorder="1">
      <alignment vertical="center"/>
    </xf>
    <xf numFmtId="0" fontId="35" fillId="0" borderId="0" xfId="0" applyFont="1">
      <alignment vertical="center"/>
    </xf>
    <xf numFmtId="0" fontId="31" fillId="6" borderId="19" xfId="0" applyFont="1" applyFill="1" applyBorder="1">
      <alignment vertical="center"/>
    </xf>
    <xf numFmtId="0" fontId="36" fillId="0" borderId="0" xfId="0" applyFont="1" applyAlignment="1">
      <alignment vertical="center" wrapText="1"/>
    </xf>
    <xf numFmtId="0" fontId="30" fillId="6" borderId="0" xfId="0" applyFont="1" applyFill="1" applyAlignment="1">
      <alignment horizontal="left" vertical="center" indent="1"/>
    </xf>
    <xf numFmtId="0" fontId="31" fillId="6" borderId="0" xfId="0" applyFont="1" applyFill="1" applyAlignment="1">
      <alignment horizontal="left" vertical="center" indent="1"/>
    </xf>
    <xf numFmtId="0" fontId="15" fillId="0" borderId="0" xfId="3" applyFont="1" applyFill="1" applyAlignment="1">
      <alignment horizontal="left" vertical="center" wrapText="1" indent="1"/>
    </xf>
    <xf numFmtId="0" fontId="12" fillId="0" borderId="0" xfId="4" applyFont="1" applyFill="1">
      <alignment horizontal="center" vertical="center" wrapText="1"/>
    </xf>
    <xf numFmtId="0" fontId="21" fillId="0" borderId="0" xfId="0" applyFont="1" applyAlignment="1">
      <alignment horizontal="left" vertical="center" wrapText="1" indent="1"/>
    </xf>
    <xf numFmtId="0" fontId="12" fillId="0" borderId="0" xfId="0" applyFont="1" applyAlignment="1">
      <alignment horizontal="left" vertical="center" wrapText="1" indent="1"/>
    </xf>
    <xf numFmtId="164" fontId="14" fillId="9" borderId="0" xfId="9" applyNumberFormat="1" applyFont="1" applyFill="1" applyBorder="1" applyAlignment="1">
      <alignment horizontal="left" vertical="center" indent="1"/>
    </xf>
    <xf numFmtId="0" fontId="14" fillId="9" borderId="0" xfId="2" applyFont="1" applyFill="1" applyAlignment="1">
      <alignment horizontal="center" vertical="center" wrapText="1"/>
    </xf>
    <xf numFmtId="0" fontId="14" fillId="9" borderId="0" xfId="3" applyFont="1" applyFill="1" applyAlignment="1">
      <alignment horizontal="left" vertical="center" wrapText="1" indent="1"/>
    </xf>
    <xf numFmtId="164" fontId="15" fillId="9" borderId="0" xfId="9" applyFont="1" applyFill="1" applyBorder="1" applyAlignment="1">
      <alignment vertical="center"/>
    </xf>
    <xf numFmtId="165" fontId="28" fillId="8" borderId="0" xfId="9" applyNumberFormat="1" applyFont="1" applyFill="1" applyBorder="1" applyAlignment="1">
      <alignment horizontal="center" vertical="center"/>
    </xf>
    <xf numFmtId="165" fontId="21" fillId="5" borderId="0" xfId="12" applyNumberFormat="1" applyFont="1" applyFill="1" applyBorder="1" applyAlignment="1">
      <alignment horizontal="center" vertical="center"/>
    </xf>
    <xf numFmtId="165" fontId="21" fillId="7" borderId="0" xfId="12" applyNumberFormat="1" applyFont="1" applyFill="1" applyBorder="1" applyAlignment="1">
      <alignment horizontal="center" vertical="center"/>
    </xf>
    <xf numFmtId="165" fontId="21" fillId="8" borderId="0" xfId="12" applyNumberFormat="1" applyFont="1" applyFill="1" applyBorder="1" applyAlignment="1">
      <alignment horizontal="center" vertical="center"/>
    </xf>
    <xf numFmtId="165" fontId="16" fillId="9" borderId="0" xfId="9" applyNumberFormat="1" applyFont="1" applyFill="1" applyBorder="1" applyAlignment="1">
      <alignment horizontal="center" vertical="center"/>
    </xf>
    <xf numFmtId="165" fontId="10" fillId="0" borderId="0" xfId="7" applyNumberFormat="1" applyFont="1" applyFill="1" applyBorder="1" applyAlignment="1">
      <alignment horizontal="center" vertical="center" wrapText="1"/>
    </xf>
    <xf numFmtId="165" fontId="21" fillId="5" borderId="0" xfId="6" applyNumberFormat="1" applyFont="1" applyAlignment="1">
      <alignment horizontal="center" vertical="center"/>
    </xf>
    <xf numFmtId="165" fontId="21" fillId="7" borderId="0" xfId="6" applyNumberFormat="1" applyFont="1" applyFill="1" applyAlignment="1">
      <alignment horizontal="center" vertical="center"/>
    </xf>
    <xf numFmtId="165" fontId="21" fillId="8" borderId="0" xfId="6" applyNumberFormat="1" applyFont="1" applyFill="1" applyAlignment="1">
      <alignment horizontal="center" vertical="center"/>
    </xf>
    <xf numFmtId="165" fontId="15" fillId="9" borderId="0" xfId="9" applyNumberFormat="1" applyFont="1" applyFill="1" applyBorder="1" applyAlignment="1">
      <alignment horizontal="center" vertical="center"/>
    </xf>
    <xf numFmtId="165" fontId="21" fillId="5" borderId="0" xfId="10" applyNumberFormat="1" applyFont="1" applyFill="1" applyBorder="1" applyAlignment="1">
      <alignment horizontal="center" vertical="center"/>
    </xf>
    <xf numFmtId="165" fontId="10" fillId="6" borderId="10" xfId="7" applyNumberFormat="1" applyFont="1" applyFill="1" applyBorder="1" applyAlignment="1">
      <alignment horizontal="center" vertical="center" wrapText="1"/>
    </xf>
    <xf numFmtId="165" fontId="10" fillId="6" borderId="11" xfId="7" applyNumberFormat="1" applyFont="1" applyFill="1" applyBorder="1" applyAlignment="1">
      <alignment horizontal="center" vertical="center" wrapText="1"/>
    </xf>
    <xf numFmtId="165" fontId="10" fillId="4" borderId="18" xfId="7" applyNumberFormat="1" applyFont="1" applyFill="1" applyBorder="1" applyAlignment="1">
      <alignment horizontal="center" vertical="center" wrapText="1"/>
    </xf>
    <xf numFmtId="165" fontId="10" fillId="4" borderId="21" xfId="7" applyNumberFormat="1" applyFont="1" applyFill="1" applyBorder="1" applyAlignment="1">
      <alignment horizontal="center" vertical="center" wrapText="1"/>
    </xf>
    <xf numFmtId="165" fontId="11" fillId="6" borderId="10" xfId="7" applyNumberFormat="1" applyFont="1" applyFill="1" applyBorder="1" applyAlignment="1">
      <alignment horizontal="center" vertical="center" wrapText="1"/>
    </xf>
    <xf numFmtId="165" fontId="11" fillId="6" borderId="11" xfId="7" applyNumberFormat="1" applyFont="1" applyFill="1" applyBorder="1" applyAlignment="1">
      <alignment horizontal="center" vertical="center" wrapText="1"/>
    </xf>
    <xf numFmtId="165" fontId="11" fillId="4" borderId="18" xfId="0" applyNumberFormat="1" applyFont="1" applyFill="1" applyBorder="1" applyAlignment="1">
      <alignment horizontal="center" vertical="center" wrapText="1"/>
    </xf>
    <xf numFmtId="165" fontId="11" fillId="4" borderId="21" xfId="0" applyNumberFormat="1" applyFont="1" applyFill="1" applyBorder="1" applyAlignment="1">
      <alignment horizontal="center" vertical="center" wrapText="1"/>
    </xf>
    <xf numFmtId="165" fontId="10" fillId="6" borderId="7" xfId="7" applyNumberFormat="1" applyFont="1" applyFill="1" applyBorder="1" applyAlignment="1">
      <alignment horizontal="center" vertical="center" wrapText="1"/>
    </xf>
    <xf numFmtId="165" fontId="10" fillId="6" borderId="8" xfId="7" applyNumberFormat="1" applyFont="1" applyFill="1" applyBorder="1" applyAlignment="1">
      <alignment horizontal="center" vertical="center" wrapText="1"/>
    </xf>
    <xf numFmtId="165" fontId="10" fillId="6" borderId="13" xfId="7" applyNumberFormat="1" applyFont="1" applyFill="1" applyBorder="1" applyAlignment="1">
      <alignment horizontal="center" vertical="center" wrapText="1"/>
    </xf>
    <xf numFmtId="165" fontId="10" fillId="6" borderId="14" xfId="7" applyNumberFormat="1" applyFont="1" applyFill="1" applyBorder="1" applyAlignment="1">
      <alignment horizontal="center" vertical="center" wrapText="1"/>
    </xf>
    <xf numFmtId="165" fontId="10" fillId="4" borderId="10" xfId="7" applyNumberFormat="1" applyFont="1" applyFill="1" applyBorder="1" applyAlignment="1">
      <alignment horizontal="center" vertical="center" wrapText="1"/>
    </xf>
    <xf numFmtId="165" fontId="10" fillId="4" borderId="11" xfId="7" applyNumberFormat="1" applyFont="1" applyFill="1" applyBorder="1" applyAlignment="1">
      <alignment horizontal="center" vertical="center" wrapText="1"/>
    </xf>
    <xf numFmtId="165" fontId="9" fillId="4" borderId="18" xfId="7" applyNumberFormat="1" applyFont="1" applyFill="1" applyBorder="1" applyAlignment="1">
      <alignment horizontal="center" vertical="center" wrapText="1"/>
    </xf>
    <xf numFmtId="165" fontId="9" fillId="4" borderId="21" xfId="7" applyNumberFormat="1" applyFont="1" applyFill="1" applyBorder="1" applyAlignment="1">
      <alignment horizontal="center" vertical="center" wrapText="1"/>
    </xf>
    <xf numFmtId="165" fontId="10" fillId="4" borderId="18" xfId="0" applyNumberFormat="1" applyFont="1" applyFill="1" applyBorder="1" applyAlignment="1">
      <alignment horizontal="center" vertical="center" wrapText="1"/>
    </xf>
    <xf numFmtId="165" fontId="10" fillId="4" borderId="21" xfId="0" applyNumberFormat="1" applyFont="1" applyFill="1" applyBorder="1" applyAlignment="1">
      <alignment horizontal="center" vertical="center" wrapText="1"/>
    </xf>
    <xf numFmtId="0" fontId="37" fillId="0" borderId="0" xfId="0" applyFont="1" applyAlignment="1">
      <alignment horizontal="center" vertical="center" wrapText="1"/>
    </xf>
    <xf numFmtId="0" fontId="0" fillId="0" borderId="0" xfId="0" applyAlignment="1">
      <alignment horizontal="left" vertical="center" wrapText="1"/>
    </xf>
    <xf numFmtId="0" fontId="29" fillId="0" borderId="0" xfId="0" applyFont="1" applyAlignment="1">
      <alignment horizontal="left" vertical="center" indent="11"/>
    </xf>
    <xf numFmtId="0" fontId="30" fillId="6" borderId="17" xfId="0" applyFont="1" applyFill="1" applyBorder="1" applyAlignment="1">
      <alignment horizontal="left" vertical="center" indent="1"/>
    </xf>
    <xf numFmtId="0" fontId="30" fillId="6" borderId="19" xfId="0" applyFont="1" applyFill="1" applyBorder="1" applyAlignment="1">
      <alignment horizontal="left" vertical="center" indent="1"/>
    </xf>
    <xf numFmtId="0" fontId="30" fillId="6" borderId="0" xfId="3" applyFont="1" applyFill="1" applyAlignment="1">
      <alignment horizontal="left" vertical="center" wrapText="1" indent="1"/>
    </xf>
    <xf numFmtId="0" fontId="30" fillId="0" borderId="0" xfId="0" applyFont="1" applyAlignment="1">
      <alignment horizontal="left" vertical="center" indent="1"/>
    </xf>
    <xf numFmtId="0" fontId="22" fillId="2" borderId="0" xfId="1" applyFont="1" applyFill="1" applyBorder="1" applyAlignment="1">
      <alignment horizontal="left" vertical="center" indent="10"/>
    </xf>
  </cellXfs>
  <cellStyles count="13">
    <cellStyle name="Amounts" xfId="7" xr:uid="{00000000-0005-0000-0000-000000000000}"/>
    <cellStyle name="Bottom border" xfId="9" xr:uid="{00000000-0005-0000-0000-000001000000}"/>
    <cellStyle name="Heading 1" xfId="2" builtinId="16" customBuiltin="1"/>
    <cellStyle name="Heading 2" xfId="3" builtinId="17" customBuiltin="1"/>
    <cellStyle name="Heading 3" xfId="4" builtinId="18" customBuiltin="1"/>
    <cellStyle name="Heading 4" xfId="5" builtinId="19" customBuiltin="1"/>
    <cellStyle name="Left border" xfId="11" xr:uid="{00000000-0005-0000-0000-000006000000}"/>
    <cellStyle name="Normal" xfId="0" builtinId="0" customBuiltin="1"/>
    <cellStyle name="Right border" xfId="12" xr:uid="{00000000-0005-0000-0000-000008000000}"/>
    <cellStyle name="Summary amounts" xfId="6" xr:uid="{00000000-0005-0000-0000-000009000000}"/>
    <cellStyle name="Summary text" xfId="8" xr:uid="{00000000-0005-0000-0000-00000A000000}"/>
    <cellStyle name="Title" xfId="1" builtinId="15" customBuiltin="1"/>
    <cellStyle name="Top border" xfId="10" xr:uid="{00000000-0005-0000-0000-00000C000000}"/>
  </cellStyles>
  <dxfs count="187">
    <dxf>
      <font>
        <b val="0"/>
        <i val="0"/>
        <color rgb="FFC00000"/>
      </font>
    </dxf>
    <dxf>
      <font>
        <b val="0"/>
        <i val="0"/>
        <color rgb="FFC00000"/>
      </font>
    </dxf>
    <dxf>
      <font>
        <b val="0"/>
        <i val="0"/>
        <strike val="0"/>
        <condense val="0"/>
        <extend val="0"/>
        <outline val="0"/>
        <shadow val="0"/>
        <u val="none"/>
        <vertAlign val="baseline"/>
        <sz val="14"/>
        <color theme="1"/>
        <name val="Calibri"/>
        <family val="2"/>
        <scheme val="minor"/>
      </font>
      <numFmt numFmtId="165" formatCode="#,##0\ [$EUR];[Red]#,##0\ [$EUR]"/>
      <fill>
        <patternFill patternType="solid">
          <fgColor indexed="64"/>
          <bgColor theme="9" tint="0.39994506668294322"/>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0\ [$EUR];[Red]#,##0\ [$EUR]"/>
      <fill>
        <patternFill patternType="solid">
          <fgColor indexed="64"/>
          <bgColor theme="9" tint="0.39994506668294322"/>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0\ [$EUR];[Red]#,##0\ [$EUR]"/>
      <fill>
        <patternFill patternType="solid">
          <fgColor indexed="64"/>
          <bgColor theme="9" tint="0.39994506668294322"/>
        </patternFill>
      </fill>
      <alignment horizontal="center" vertical="center" textRotation="0" wrapText="0"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general" vertical="center" textRotation="0" wrapText="0" indent="0" justifyLastLine="0" shrinkToFit="0" readingOrder="0"/>
    </dxf>
    <dxf>
      <font>
        <strike val="0"/>
        <outline val="0"/>
        <shadow val="0"/>
        <u val="none"/>
        <vertAlign val="baseline"/>
        <sz val="12"/>
        <color theme="1" tint="0.34998626667073579"/>
        <name val="Calibri"/>
        <scheme val="minor"/>
      </font>
      <fill>
        <patternFill>
          <fgColor indexed="64"/>
          <bgColor theme="0"/>
        </patternFill>
      </fill>
    </dxf>
    <dxf>
      <font>
        <b/>
        <i val="0"/>
        <strike val="0"/>
        <condense val="0"/>
        <extend val="0"/>
        <outline val="0"/>
        <shadow val="0"/>
        <u val="none"/>
        <vertAlign val="baseline"/>
        <sz val="14"/>
        <color theme="0"/>
        <name val="Calibri"/>
        <family val="2"/>
        <scheme val="minor"/>
      </font>
      <fill>
        <patternFill patternType="solid">
          <fgColor indexed="64"/>
          <bgColor theme="9"/>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numFmt numFmtId="165" formatCode="#,##0\ [$EUR];[Red]#,##0\ [$EUR]"/>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numFmt numFmtId="165" formatCode="#,##0\ [$EUR];[Red]#,##0\ [$EUR]"/>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numFmt numFmtId="165" formatCode="#,##0\ [$EUR];[Red]#,##0\ [$EUR]"/>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strike val="0"/>
        <outline val="0"/>
        <shadow val="0"/>
        <u val="none"/>
        <vertAlign val="baseline"/>
        <sz val="14"/>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dxf>
    <dxf>
      <border>
        <top style="thin">
          <color theme="0" tint="-0.14996795556505021"/>
        </top>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strike val="0"/>
        <outline val="0"/>
        <shadow val="0"/>
        <u val="none"/>
        <vertAlign val="baseline"/>
        <sz val="14"/>
        <color theme="1" tint="0.34998626667073579"/>
        <name val="Calibri"/>
        <scheme val="minor"/>
      </font>
      <fill>
        <patternFill patternType="none">
          <fgColor indexed="64"/>
          <bgColor theme="0"/>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dxf>
    <dxf>
      <border>
        <top style="thin">
          <color theme="0" tint="-0.14996795556505021"/>
        </top>
      </border>
    </dxf>
    <dxf>
      <font>
        <b/>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none"/>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none"/>
      </font>
      <numFmt numFmtId="165" formatCode="#,##0\ [$EUR];[Red]#,##0\ [$EUR]"/>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none"/>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none"/>
      </font>
      <numFmt numFmtId="165" formatCode="#,##0\ [$EUR];[Red]#,##0\ [$EUR]"/>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none"/>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none"/>
      </font>
      <numFmt numFmtId="165" formatCode="#,##0\ [$EUR];[Red]#,##0\ [$EUR]"/>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none"/>
      </font>
      <fill>
        <patternFill>
          <fgColor indexed="64"/>
          <bgColor theme="0"/>
        </patternFill>
      </fill>
      <alignment horizontal="left" vertical="center" textRotation="0" indent="1" justifyLastLine="0" shrinkToFit="0" readingOrder="0"/>
    </dxf>
    <dxf>
      <border>
        <top style="thin">
          <color theme="0" tint="-0.14996795556505021"/>
        </top>
      </border>
    </dxf>
    <dxf>
      <font>
        <b val="0"/>
        <i val="0"/>
        <strike val="0"/>
        <outline val="0"/>
        <shadow val="0"/>
        <u val="none"/>
        <vertAlign val="baseline"/>
        <sz val="12"/>
        <color theme="1" tint="0.34998626667073579"/>
        <name val="Calibri"/>
        <family val="2"/>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none"/>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family val="2"/>
        <scheme val="none"/>
      </font>
      <numFmt numFmtId="0" formatCode="General"/>
      <fill>
        <patternFill patternType="none">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3743705557422"/>
        </bottom>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0" formatCode="General"/>
      <fill>
        <patternFill>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b/>
        <i val="0"/>
        <strike val="0"/>
        <outline val="0"/>
        <shadow val="0"/>
        <u val="none"/>
        <vertAlign val="baseline"/>
        <sz val="14"/>
        <color theme="1" tint="0.34998626667073579"/>
        <name val="Calibri"/>
        <family val="2"/>
        <scheme val="minor"/>
      </font>
      <numFmt numFmtId="0" formatCode="General"/>
      <fill>
        <patternFill patternType="none">
          <fgColor indexed="64"/>
          <bgColor theme="0"/>
        </patternFill>
      </fill>
      <alignment horizontal="left" vertical="center" textRotation="0" wrapText="1" indent="1"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5" formatCode="#,##0\ [$EUR];[Red]#,##0\ [$EUR]"/>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sz val="12"/>
        <color theme="1" tint="0.34998626667073579"/>
        <name val="Calibri"/>
        <scheme val="minor"/>
      </font>
      <numFmt numFmtId="165" formatCode="#,##0\ [$EUR];[Red]#,##0\ [$EUR]"/>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sz val="12"/>
        <color theme="1" tint="0.34998626667073579"/>
        <name val="Calibri"/>
        <scheme val="minor"/>
      </font>
      <numFmt numFmtId="165" formatCode="#,##0\ [$EUR];[Red]#,##0\ [$EUR]"/>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5" formatCode="#,##0\ [$EUR];[Red]#,##0\ [$EUR]"/>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sz val="12"/>
        <color theme="1" tint="0.34998626667073579"/>
        <name val="Calibri"/>
        <scheme val="minor"/>
      </font>
      <numFmt numFmtId="165" formatCode="#,##0\ [$EUR];[Red]#,##0\ [$EUR]"/>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4"/>
        <color theme="1" tint="0.34998626667073579"/>
        <name val="Calibri"/>
        <family val="2"/>
        <scheme val="minor"/>
      </font>
      <alignment horizontal="left" vertical="center" textRotation="0" wrapText="1" indent="1" justifyLastLine="0" shrinkToFit="0" readingOrder="0"/>
    </dxf>
    <dxf>
      <font>
        <strike val="0"/>
        <outline val="0"/>
        <shadow val="0"/>
        <u val="none"/>
        <vertAlign val="baseline"/>
        <sz val="12"/>
        <color theme="1"/>
        <name val="Calibri"/>
        <family val="2"/>
        <scheme val="minor"/>
      </font>
      <fill>
        <patternFill patternType="none">
          <fgColor indexed="64"/>
          <bgColor auto="1"/>
        </patternFill>
      </fill>
      <alignment horizontal="left" vertical="center" textRotation="0" indent="1" justifyLastLine="0" shrinkToFit="0" readingOrder="0"/>
    </dxf>
    <dxf>
      <font>
        <strike val="0"/>
        <outline val="0"/>
        <shadow val="0"/>
        <u val="none"/>
        <vertAlign val="baseline"/>
        <sz val="12"/>
        <color theme="1" tint="0.34998626667073579"/>
        <name val="Calibri"/>
        <family val="2"/>
        <scheme val="minor"/>
      </font>
      <fill>
        <patternFill patternType="none">
          <fgColor indexed="64"/>
          <bgColor auto="1"/>
        </patternFill>
      </fill>
      <alignment horizontal="left" vertical="center" textRotation="0" indent="1" justifyLastLine="0" shrinkToFit="0" readingOrder="0"/>
      <border diagonalUp="0" diagonalDown="0" outline="0">
        <left style="thin">
          <color theme="0" tint="-0.14993743705557422"/>
        </left>
        <right style="thin">
          <color theme="0" tint="-0.14993743705557422"/>
        </right>
        <top/>
        <bottom/>
      </border>
    </dxf>
    <dxf>
      <font>
        <strike val="0"/>
        <outline val="0"/>
        <shadow val="0"/>
        <u val="none"/>
        <vertAlign val="baseline"/>
        <sz val="12"/>
        <color theme="1" tint="0.34998626667073579"/>
        <name val="Calibri"/>
        <scheme val="minor"/>
      </font>
      <fill>
        <patternFill patternType="none">
          <fgColor indexed="64"/>
          <bgColor auto="1"/>
        </patternFill>
      </fill>
      <alignment horizontal="left" vertical="center" textRotation="0" indent="1" justifyLastLine="0" shrinkToFit="0" readingOrder="0"/>
    </dxf>
    <dxf>
      <font>
        <strike val="0"/>
        <outline val="0"/>
        <shadow val="0"/>
        <u val="none"/>
        <vertAlign val="baseline"/>
        <sz val="12"/>
        <color theme="1" tint="0.34998626667073579"/>
        <name val="Calibri"/>
        <scheme val="minor"/>
      </font>
      <fill>
        <patternFill patternType="none">
          <fgColor indexed="64"/>
          <bgColor auto="1"/>
        </patternFill>
      </fill>
      <alignment horizontal="left" vertical="center" textRotation="0" indent="1" justifyLastLine="0" shrinkToFit="0" readingOrder="0"/>
      <border diagonalUp="0" diagonalDown="0" outline="0">
        <left style="thin">
          <color theme="0" tint="-0.14993743705557422"/>
        </left>
        <right style="thin">
          <color theme="0" tint="-0.14993743705557422"/>
        </right>
        <top/>
        <bottom/>
      </border>
    </dxf>
    <dxf>
      <font>
        <b/>
        <i val="0"/>
      </font>
      <fill>
        <patternFill>
          <bgColor theme="0" tint="-4.9989318521683403E-2"/>
        </patternFill>
      </fill>
      <border diagonalUp="0" diagonalDown="0">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font>
      <border diagonalUp="0" diagonalDown="0">
        <left/>
        <right/>
        <top style="thin">
          <color theme="9" tint="-0.24994659260841701"/>
        </top>
        <bottom style="thin">
          <color theme="0" tint="-0.14996795556505021"/>
        </bottom>
        <vertical/>
        <horizontal/>
      </border>
    </dxf>
    <dxf>
      <border diagonalUp="0" diagonalDown="0">
        <left/>
        <right/>
        <top style="thin">
          <color theme="9" tint="-0.24994659260841701"/>
        </top>
        <bottom style="thin">
          <color theme="0" tint="-0.14996795556505021"/>
        </bottom>
        <vertical style="thin">
          <color theme="0" tint="-0.14996795556505021"/>
        </vertical>
        <horizontal style="thin">
          <color theme="0" tint="-0.14996795556505021"/>
        </horizontal>
      </border>
    </dxf>
    <dxf>
      <fill>
        <patternFill>
          <bgColor theme="4" tint="0.79998168889431442"/>
        </patternFill>
      </fill>
    </dxf>
    <dxf>
      <font>
        <b/>
        <i val="0"/>
      </font>
      <fill>
        <patternFill>
          <bgColor theme="4" tint="0.39994506668294322"/>
        </patternFill>
      </fill>
      <border>
        <left style="thin">
          <color theme="4" tint="-0.24994659260841701"/>
        </left>
        <right style="thin">
          <color theme="4" tint="-0.24994659260841701"/>
        </right>
        <top style="double">
          <color theme="4" tint="-0.24994659260841701"/>
        </top>
        <bottom style="thin">
          <color theme="4" tint="-0.24994659260841701"/>
        </bottom>
      </border>
    </dxf>
    <dxf>
      <font>
        <b/>
        <i val="0"/>
        <color theme="0"/>
      </font>
      <fill>
        <patternFill>
          <bgColor theme="4" tint="-0.499984740745262"/>
        </patternFill>
      </fill>
      <border>
        <bottom style="thin">
          <color theme="0"/>
        </bottom>
      </border>
    </dxf>
    <dxf>
      <border>
        <left style="thin">
          <color theme="4" tint="-0.24994659260841701"/>
        </left>
        <right style="thin">
          <color theme="4" tint="-0.24994659260841701"/>
        </right>
        <top style="thin">
          <color theme="4" tint="-0.24994659260841701"/>
        </top>
        <bottom style="thin">
          <color theme="4" tint="-0.24994659260841701"/>
        </bottom>
      </border>
    </dxf>
    <dxf>
      <fill>
        <patternFill patternType="none">
          <bgColor auto="1"/>
        </patternFill>
      </fill>
    </dxf>
    <dxf>
      <fill>
        <patternFill patternType="none">
          <bgColor auto="1"/>
        </patternFill>
      </fill>
    </dxf>
    <dxf>
      <fill>
        <patternFill>
          <bgColor theme="9" tint="0.79998168889431442"/>
        </patternFill>
      </fill>
      <border diagonalUp="0" diagonalDown="0">
        <left/>
        <right/>
        <top/>
        <bottom/>
        <vertical/>
        <horizontal/>
      </border>
    </dxf>
  </dxfs>
  <tableStyles count="3" defaultTableStyle="TableStyleMedium2" defaultPivotStyle="PivotStyleLight16">
    <tableStyle name="ActualMonthlyIncome" pivot="0" count="3" xr9:uid="{00000000-0011-0000-FFFF-FFFF00000000}">
      <tableStyleElement type="wholeTable" dxfId="186"/>
      <tableStyleElement type="headerRow" dxfId="185"/>
      <tableStyleElement type="firstColumn" dxfId="184"/>
    </tableStyle>
    <tableStyle name="Monthly Family Budget" pivot="0" count="4" xr9:uid="{00000000-0011-0000-FFFF-FFFF01000000}">
      <tableStyleElement type="wholeTable" dxfId="183"/>
      <tableStyleElement type="headerRow" dxfId="182"/>
      <tableStyleElement type="totalRow" dxfId="181"/>
      <tableStyleElement type="firstRowStripe" dxfId="180"/>
    </tableStyle>
    <tableStyle name="Regular Table" pivot="0" count="3" xr9:uid="{8190A730-28DA-42DC-94BB-5D4C9F32DE9E}">
      <tableStyleElement type="wholeTable" dxfId="179"/>
      <tableStyleElement type="headerRow" dxfId="178"/>
      <tableStyleElement type="totalRow" dxfId="17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222077</xdr:rowOff>
    </xdr:from>
    <xdr:to>
      <xdr:col>1</xdr:col>
      <xdr:colOff>731520</xdr:colOff>
      <xdr:row>2</xdr:row>
      <xdr:rowOff>953597</xdr:rowOff>
    </xdr:to>
    <xdr:pic>
      <xdr:nvPicPr>
        <xdr:cNvPr id="4" name="Graphic 3" descr="Family with two children">
          <a:extLst>
            <a:ext uri="{FF2B5EF4-FFF2-40B4-BE49-F238E27FC236}">
              <a16:creationId xmlns:a16="http://schemas.microsoft.com/office/drawing/2014/main" id="{993BEB2B-8E77-474E-A0D1-B040AAD680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69571" y="473810"/>
          <a:ext cx="731520" cy="731520"/>
        </a:xfrm>
        <a:prstGeom prst="rect">
          <a:avLst/>
        </a:prstGeom>
      </xdr:spPr>
    </xdr:pic>
    <xdr:clientData/>
  </xdr:twoCellAnchor>
  <xdr:twoCellAnchor editAs="oneCell">
    <xdr:from>
      <xdr:col>1</xdr:col>
      <xdr:colOff>0</xdr:colOff>
      <xdr:row>0</xdr:row>
      <xdr:rowOff>136071</xdr:rowOff>
    </xdr:from>
    <xdr:to>
      <xdr:col>4</xdr:col>
      <xdr:colOff>1170516</xdr:colOff>
      <xdr:row>0</xdr:row>
      <xdr:rowOff>1227748</xdr:rowOff>
    </xdr:to>
    <xdr:pic>
      <xdr:nvPicPr>
        <xdr:cNvPr id="2" name="Picture 1" descr="“Development and validation of financial literacy skills of disabled and disadvantaged students to the labour market&quot; (FINLIT)">
          <a:extLst>
            <a:ext uri="{FF2B5EF4-FFF2-40B4-BE49-F238E27FC236}">
              <a16:creationId xmlns:a16="http://schemas.microsoft.com/office/drawing/2014/main" id="{995641A5-A4B7-435D-AC9A-1DA8E8DED9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786" y="136071"/>
          <a:ext cx="5579230" cy="1091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ousing" displayName="Housing" ref="B10:E22" totalsRowCount="1" headerRowDxfId="176" dataDxfId="175" totalsRowDxfId="174">
  <tableColumns count="4">
    <tableColumn id="1" xr3:uid="{00000000-0010-0000-0000-000001000000}" name="Housing" totalsRowLabel="Total" dataDxfId="173" totalsRowDxfId="172"/>
    <tableColumn id="2" xr3:uid="{00000000-0010-0000-0000-000002000000}" name="Projected_x000a_cost" totalsRowFunction="sum" dataDxfId="171" totalsRowDxfId="170" dataCellStyle="Amounts" totalsRowCellStyle="Amounts"/>
    <tableColumn id="3" xr3:uid="{00000000-0010-0000-0000-000003000000}" name="Actual_x000a_cost" totalsRowFunction="sum" dataDxfId="169" totalsRowDxfId="168" dataCellStyle="Amounts" totalsRowCellStyle="Amounts"/>
    <tableColumn id="4" xr3:uid="{00000000-0010-0000-0000-000004000000}" name="Difference" totalsRowFunction="sum" dataDxfId="167" totalsRowDxfId="166" dataCellStyle="Amounts" totalsRowCellStyle="Amounts">
      <calculatedColumnFormula>Housing[[#This Row],[Projected
cost]]-Housing[[#This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xes" displayName="Taxes" ref="G48:J53" totalsRowCount="1" headerRowDxfId="59" dataDxfId="57" totalsRowDxfId="56" headerRowBorderDxfId="58" totalsRowBorderDxfId="55">
  <tableColumns count="4">
    <tableColumn id="1" xr3:uid="{00000000-0010-0000-0900-000001000000}" name="Taxes" totalsRowLabel="Total" dataDxfId="54" totalsRowDxfId="53"/>
    <tableColumn id="2" xr3:uid="{00000000-0010-0000-0900-000002000000}" name="Projected _x000a_cost" totalsRowFunction="sum" dataDxfId="52" totalsRowDxfId="51" dataCellStyle="Amounts" totalsRowCellStyle="Amounts"/>
    <tableColumn id="3" xr3:uid="{00000000-0010-0000-0900-000003000000}" name="Actual _x000a_cost" totalsRowFunction="sum" dataDxfId="50" totalsRowDxfId="49" dataCellStyle="Amounts" totalsRowCellStyle="Amounts"/>
    <tableColumn id="4" xr3:uid="{00000000-0010-0000-0900-000004000000}" name="Difference" totalsRowFunction="sum" dataDxfId="48" totalsRowDxfId="47" dataCellStyle="Amounts" totalsRowCellStyle="Amounts">
      <calculatedColumnFormula>Taxes[[#This Row],[Projected 
cost]]-Taxes[[#This Row],[Actual 
cost]]</calculatedColumnFormula>
    </tableColumn>
  </tableColumns>
  <tableStyleInfo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Savings" displayName="Savings" ref="B78:E83" totalsRowCount="1" headerRowDxfId="46" dataDxfId="44" totalsRowDxfId="42" headerRowBorderDxfId="45" tableBorderDxfId="43" totalsRowBorderDxfId="41">
  <tableColumns count="4">
    <tableColumn id="1" xr3:uid="{00000000-0010-0000-0A00-000001000000}" name="Savings/Investments" totalsRowLabel="Total" dataDxfId="40" totalsRowDxfId="39"/>
    <tableColumn id="2" xr3:uid="{00000000-0010-0000-0A00-000002000000}" name="Projected_x000a_cost" totalsRowFunction="sum" dataDxfId="38" totalsRowDxfId="37" dataCellStyle="Amounts" totalsRowCellStyle="Amounts"/>
    <tableColumn id="3" xr3:uid="{00000000-0010-0000-0A00-000003000000}" name="Actual_x000a_cost" totalsRowFunction="sum" dataDxfId="36" totalsRowDxfId="35" dataCellStyle="Amounts" totalsRowCellStyle="Amounts"/>
    <tableColumn id="4" xr3:uid="{00000000-0010-0000-0A00-000004000000}" name="Difference" totalsRowFunction="sum" dataDxfId="34" totalsRowDxfId="33" dataCellStyle="Amounts" totalsRowCellStyle="Amounts">
      <calculatedColumnFormula>Savings[[#This Row],[Projected
cost]]-Savings[[#This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Gifts" displayName="Gifts" ref="G78:J82" totalsRowCount="1" headerRowDxfId="32" dataDxfId="30" totalsRowDxfId="29" headerRowBorderDxfId="31" totalsRowBorderDxfId="28">
  <tableColumns count="4">
    <tableColumn id="1" xr3:uid="{00000000-0010-0000-0B00-000001000000}" name="Gifts and Donations" totalsRowLabel="Total" dataDxfId="27" totalsRowDxfId="26"/>
    <tableColumn id="2" xr3:uid="{00000000-0010-0000-0B00-000002000000}" name="Projected_x000a_cost" totalsRowFunction="sum" dataDxfId="25" totalsRowDxfId="24" dataCellStyle="Amounts" totalsRowCellStyle="Amounts"/>
    <tableColumn id="3" xr3:uid="{00000000-0010-0000-0B00-000003000000}" name="Actual_x000a_cost" totalsRowFunction="sum" dataDxfId="23" totalsRowDxfId="22" dataCellStyle="Amounts" totalsRowCellStyle="Amounts"/>
    <tableColumn id="4" xr3:uid="{00000000-0010-0000-0B00-000004000000}" name="Difference" totalsRowFunction="sum" dataDxfId="21" totalsRowDxfId="20" dataCellStyle="Amounts" totalsRowCellStyle="Amounts">
      <calculatedColumnFormula>Gifts[[#This Row],[Projected
cost]]-Gifts[[#This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Legal" displayName="Legal" ref="B69:E74" totalsRowCount="1" headerRowDxfId="19" dataDxfId="17" totalsRowDxfId="16" headerRowBorderDxfId="18" totalsRowBorderDxfId="15">
  <tableColumns count="4">
    <tableColumn id="1" xr3:uid="{00000000-0010-0000-0C00-000001000000}" name="Legal" totalsRowLabel="Total" totalsRowDxfId="14"/>
    <tableColumn id="2" xr3:uid="{00000000-0010-0000-0C00-000002000000}" name="Projected_x000a_cost" totalsRowFunction="sum" dataDxfId="13" totalsRowDxfId="12" dataCellStyle="Amounts" totalsRowCellStyle="Amounts"/>
    <tableColumn id="3" xr3:uid="{00000000-0010-0000-0C00-000003000000}" name="Actual_x000a_cost" totalsRowFunction="sum" dataDxfId="11" totalsRowDxfId="10" dataCellStyle="Amounts" totalsRowCellStyle="Amounts"/>
    <tableColumn id="4" xr3:uid="{00000000-0010-0000-0C00-000004000000}" name="Difference" totalsRowFunction="sum" dataDxfId="9" totalsRowDxfId="8" dataCellStyle="Amounts" totalsRowCellStyle="Amounts">
      <calculatedColumnFormula>Legal[[#This Row],[Projected
cost]]-Legal[[#This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Summary" displayName="Summary" ref="B5:E6" totalsRowShown="0" headerRowDxfId="7" dataDxfId="6" headerRowCellStyle="Heading 1">
  <autoFilter ref="B5:E6" xr:uid="{00000000-0009-0000-0100-00000E000000}">
    <filterColumn colId="0" hiddenButton="1"/>
    <filterColumn colId="1" hiddenButton="1"/>
    <filterColumn colId="2" hiddenButton="1"/>
    <filterColumn colId="3" hiddenButton="1"/>
  </autoFilter>
  <tableColumns count="4">
    <tableColumn id="1" xr3:uid="{00000000-0010-0000-1000-000001000000}" name="Summary " dataDxfId="5" dataCellStyle="Bottom border"/>
    <tableColumn id="2" xr3:uid="{00000000-0010-0000-1000-000002000000}" name="Total_x000a_projected cost" dataDxfId="4" dataCellStyle="Bottom border">
      <calculatedColumnFormula>Housing[[#Totals],[Projected
cost]]+Transportation[[#Totals],[Projected
cost]]+Insurance[[#Totals],[Projected
cost]]+Food[[#Totals],[Projected
cost]]+Children[[#Totals],[Projected
cost]]+Legal[[#Totals],[Projected
cost]]+Savings[[#Totals],[Projected
cost]]+Loans[[#Totals],[Projected
cost]]+Entertainment[[#Totals],[Projected
cost]]+Taxes[[#Totals],[Projected 
cost]]+PersonalCare[[#Totals],[Projected
cost]]+Pets[[#Totals],[Projected
cost]]+Gifts[[#Totals],[Projected
cost]]</calculatedColumnFormula>
    </tableColumn>
    <tableColumn id="3" xr3:uid="{00000000-0010-0000-1000-000003000000}" name="Total_x000a_actual cost" dataDxfId="3" dataCellStyle="Bottom border">
      <calculatedColumnFormula>Housing[[#Totals],[Actual
cost]]+Transportation[[#Totals],[Actual
cost]]+Insurance[[#Totals],[Actual
cost]]+Food[[#Totals],[Actual
cost]]+Children[[#Totals],[Actual
cost]]+Legal[[#Totals],[Actual
cost]]+Savings[[#Totals],[Actual
cost]]+Loans[[#Totals],[Actual
cost]]+Entertainment[[#Totals],[Actual
cost]]+Taxes[[#Totals],[Actual 
cost]]+PersonalCare[[#Totals],[Actual
cost]]+Pets[[#Totals],[Actual
cost]]+Gifts[[#Totals],[Actual
cost]]</calculatedColumnFormula>
    </tableColumn>
    <tableColumn id="4" xr3:uid="{00000000-0010-0000-1000-000004000000}" name="Total_x000a_difference" dataDxfId="2" dataCellStyle="Bottom border">
      <calculatedColumnFormula>Housing[[#Totals],[Difference]]+Transportation[[#Totals],[Difference]]+Insurance[[#Totals],[Difference]]+Food[[#Totals],[Difference]]+Children[[#Totals],[Difference]]+Legal[[#Totals],[Difference]]+Savings[[#Totals],[Difference]]+Loans[[#Totals],[Difference]]+Entertainment[[#Totals],[Difference]]+Taxes[[#Totals],[Difference]]+PersonalCare[[#Totals],[Difference]]+Pets[[#Totals],[Difference]]+Gifts[[#Totals],[Difference]]</calculatedColumnFormula>
    </tableColumn>
  </tableColumns>
  <tableStyleInfo name="ActualMonthlyIncome" showFirstColumn="0" showLastColumn="0" showRowStripes="1" showColumnStripes="0"/>
  <extLst>
    <ext xmlns:x14="http://schemas.microsoft.com/office/spreadsheetml/2009/9/main" uri="{504A1905-F514-4f6f-8877-14C23A59335A}">
      <x14:table altTextSummary="Total Projected and Actual Costs, and Total Difference are auto calculated in this summary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ransportation" displayName="Transportation" ref="B25:E34" totalsRowCount="1" headerRowDxfId="165" dataDxfId="163" totalsRowDxfId="162" headerRowBorderDxfId="164" totalsRowBorderDxfId="161">
  <tableColumns count="4">
    <tableColumn id="1" xr3:uid="{00000000-0010-0000-0100-000001000000}" name="Column1" totalsRowLabel="Total" dataDxfId="160" totalsRowDxfId="159"/>
    <tableColumn id="2" xr3:uid="{00000000-0010-0000-0100-000002000000}" name="Projected_x000a_cost" totalsRowFunction="sum" dataDxfId="158" totalsRowDxfId="157" dataCellStyle="Amounts" totalsRowCellStyle="Amounts"/>
    <tableColumn id="3" xr3:uid="{00000000-0010-0000-0100-000003000000}" name="Actual_x000a_cost" totalsRowFunction="sum" dataDxfId="156" totalsRowDxfId="155" dataCellStyle="Amounts" totalsRowCellStyle="Amounts"/>
    <tableColumn id="4" xr3:uid="{00000000-0010-0000-0100-000004000000}" name="Difference" totalsRowFunction="sum" dataDxfId="154" totalsRowDxfId="153" dataCellStyle="Amounts" totalsRowCellStyle="Amounts">
      <calculatedColumnFormula>Transportation[[#This Row],[Projected
cost]]-Transportation[[#This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nsurance" displayName="Insurance" ref="B37:E42" totalsRowCount="1" headerRowDxfId="152" dataDxfId="150" totalsRowDxfId="148" headerRowBorderDxfId="151" tableBorderDxfId="149" totalsRowBorderDxfId="147">
  <tableColumns count="4">
    <tableColumn id="1" xr3:uid="{00000000-0010-0000-0200-000001000000}" name="Insurance" totalsRowLabel="Total" dataDxfId="146" totalsRowDxfId="145"/>
    <tableColumn id="2" xr3:uid="{00000000-0010-0000-0200-000002000000}" name="Projected_x000a_cost" totalsRowFunction="sum" dataDxfId="144" totalsRowDxfId="143" dataCellStyle="Amounts" totalsRowCellStyle="Amounts"/>
    <tableColumn id="3" xr3:uid="{00000000-0010-0000-0200-000003000000}" name="Actual_x000a_cost" totalsRowFunction="sum" dataDxfId="142" totalsRowDxfId="141" dataCellStyle="Amounts" totalsRowCellStyle="Amounts"/>
    <tableColumn id="4" xr3:uid="{00000000-0010-0000-0200-000004000000}" name="Difference" totalsRowFunction="sum" dataDxfId="140" totalsRowDxfId="139" dataCellStyle="Amounts" totalsRowCellStyle="Amounts">
      <calculatedColumnFormula>Insurance[[#This Row],[Projected
cost]]-Insurance[[#This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Food" displayName="Food" ref="B48:E52" totalsRowCount="1" headerRowDxfId="138" dataDxfId="137" totalsRowDxfId="136" totalsRowBorderDxfId="135">
  <tableColumns count="4">
    <tableColumn id="1" xr3:uid="{00000000-0010-0000-0300-000001000000}" name="Column1" totalsRowLabel="Total" dataDxfId="134" totalsRowDxfId="133"/>
    <tableColumn id="2" xr3:uid="{00000000-0010-0000-0300-000002000000}" name="Projected_x000a_cost" totalsRowFunction="sum" dataDxfId="132" totalsRowDxfId="131" dataCellStyle="Amounts" totalsRowCellStyle="Amounts"/>
    <tableColumn id="3" xr3:uid="{00000000-0010-0000-0300-000003000000}" name="Actual_x000a_cost" totalsRowFunction="sum" dataDxfId="130" totalsRowDxfId="129" dataCellStyle="Amounts" totalsRowCellStyle="Amounts"/>
    <tableColumn id="4" xr3:uid="{00000000-0010-0000-0300-000004000000}" name="Difference" totalsRowFunction="sum" dataDxfId="128" totalsRowDxfId="127" dataCellStyle="Amounts" totalsRowCellStyle="Amounts">
      <calculatedColumnFormula>Food[[#This Row],[Projected
cost]]-Food[[#This Row],[Actual
cost]]</calculatedColumnFormula>
    </tableColumn>
  </tableColumns>
  <tableStyleInfo name="Regular Table" showFirstColumn="0" showLastColumn="0" showRowStripes="0"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hildren" displayName="Children" ref="B56:E66" totalsRowCount="1" headerRowDxfId="126" dataDxfId="124" totalsRowDxfId="123" headerRowBorderDxfId="125" totalsRowBorderDxfId="122">
  <tableColumns count="4">
    <tableColumn id="1" xr3:uid="{00000000-0010-0000-0400-000001000000}" name="Children" totalsRowLabel="Total" dataDxfId="121" totalsRowDxfId="120"/>
    <tableColumn id="2" xr3:uid="{00000000-0010-0000-0400-000002000000}" name="Projected_x000a_cost" totalsRowFunction="sum" dataDxfId="119" totalsRowDxfId="118" dataCellStyle="Amounts"/>
    <tableColumn id="3" xr3:uid="{00000000-0010-0000-0400-000003000000}" name="Actual_x000a_cost" totalsRowFunction="sum" dataDxfId="117" totalsRowDxfId="116" dataCellStyle="Amounts"/>
    <tableColumn id="4" xr3:uid="{00000000-0010-0000-0400-000004000000}" name="Difference" totalsRowFunction="sum" dataDxfId="115" totalsRowDxfId="114" dataCellStyle="Amounts">
      <calculatedColumnFormula>Children[[#This Row],[Projected
cost]]-Children[[#This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Pets" displayName="Pets" ref="G69:J75" totalsRowCount="1" headerRowDxfId="113" dataDxfId="111" totalsRowDxfId="110" headerRowBorderDxfId="112" totalsRowBorderDxfId="109">
  <tableColumns count="4">
    <tableColumn id="1" xr3:uid="{00000000-0010-0000-0500-000001000000}" name="Pets" totalsRowLabel="Total" dataDxfId="108" totalsRowDxfId="107"/>
    <tableColumn id="2" xr3:uid="{00000000-0010-0000-0500-000002000000}" name="Projected_x000a_cost" totalsRowFunction="sum" dataDxfId="106" totalsRowDxfId="105" dataCellStyle="Amounts"/>
    <tableColumn id="3" xr3:uid="{00000000-0010-0000-0500-000003000000}" name="Actual_x000a_cost" totalsRowFunction="sum" dataDxfId="104" totalsRowDxfId="103" dataCellStyle="Amounts"/>
    <tableColumn id="4" xr3:uid="{00000000-0010-0000-0500-000004000000}" name="Difference" totalsRowFunction="sum" dataDxfId="102" totalsRowDxfId="101" dataCellStyle="Amounts">
      <calculatedColumnFormula>Pets[[#This Row],[Projected
cost]]-Pets[[#This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PersonalCare" displayName="PersonalCare" ref="G56:J64" totalsRowCount="1" headerRowDxfId="100" dataDxfId="98" totalsRowDxfId="96" headerRowBorderDxfId="99" tableBorderDxfId="97" totalsRowBorderDxfId="95">
  <tableColumns count="4">
    <tableColumn id="1" xr3:uid="{00000000-0010-0000-0600-000001000000}" name="Personal Care" totalsRowLabel="Total" dataDxfId="94" totalsRowDxfId="93"/>
    <tableColumn id="2" xr3:uid="{00000000-0010-0000-0600-000002000000}" name="Projected_x000a_cost" totalsRowFunction="sum" dataDxfId="92" totalsRowDxfId="91" dataCellStyle="Amounts" totalsRowCellStyle="Amounts"/>
    <tableColumn id="3" xr3:uid="{00000000-0010-0000-0600-000003000000}" name="Actual_x000a_cost" totalsRowFunction="sum" dataDxfId="90" totalsRowDxfId="89" dataCellStyle="Amounts" totalsRowCellStyle="Amounts"/>
    <tableColumn id="4" xr3:uid="{00000000-0010-0000-0600-000004000000}" name="Difference" totalsRowFunction="sum" dataDxfId="88" totalsRowDxfId="87" dataCellStyle="Amounts" totalsRowCellStyle="Amounts">
      <calculatedColumnFormula>PersonalCare[[#This Row],[Projected
cost]]-PersonalCare[[#This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ntertainment" displayName="Entertainment" ref="G37:J45" totalsRowCount="1" headerRowDxfId="86" dataDxfId="84" totalsRowDxfId="83" headerRowBorderDxfId="85" totalsRowBorderDxfId="82">
  <tableColumns count="4">
    <tableColumn id="1" xr3:uid="{00000000-0010-0000-0700-000001000000}" name="Entertainment" totalsRowLabel="Total" dataDxfId="81" totalsRowDxfId="80"/>
    <tableColumn id="2" xr3:uid="{00000000-0010-0000-0700-000002000000}" name="Projected_x000a_cost" totalsRowFunction="sum" dataDxfId="79" totalsRowDxfId="78" dataCellStyle="Amounts"/>
    <tableColumn id="3" xr3:uid="{00000000-0010-0000-0700-000003000000}" name="Actual_x000a_cost" totalsRowFunction="sum" dataDxfId="77" totalsRowDxfId="76" dataCellStyle="Amounts"/>
    <tableColumn id="4" xr3:uid="{00000000-0010-0000-0700-000004000000}" name="Difference" totalsRowFunction="sum" dataDxfId="75" totalsRowDxfId="74" dataCellStyle="Amounts">
      <calculatedColumnFormula>Entertainment[[#This Row],[Projected
cost]]-Entertainment[[#This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Loans" displayName="Loans" ref="G25:J32" totalsRowCount="1" headerRowDxfId="73" dataDxfId="71" totalsRowDxfId="69" headerRowBorderDxfId="72" tableBorderDxfId="70" totalsRowBorderDxfId="68">
  <tableColumns count="4">
    <tableColumn id="1" xr3:uid="{00000000-0010-0000-0800-000001000000}" name="Loans" totalsRowLabel="Total" dataDxfId="67" totalsRowDxfId="66"/>
    <tableColumn id="2" xr3:uid="{00000000-0010-0000-0800-000002000000}" name="Projected_x000a_cost" totalsRowFunction="sum" dataDxfId="65" totalsRowDxfId="64" dataCellStyle="Amounts" totalsRowCellStyle="Amounts"/>
    <tableColumn id="3" xr3:uid="{00000000-0010-0000-0800-000003000000}" name="Actual_x000a_cost" totalsRowFunction="sum" dataDxfId="63" totalsRowDxfId="62" dataCellStyle="Amounts" totalsRowCellStyle="Amounts"/>
    <tableColumn id="4" xr3:uid="{00000000-0010-0000-0800-000004000000}" name="Difference" totalsRowFunction="sum" dataDxfId="61" totalsRowDxfId="60" dataCellStyle="Amounts" totalsRowCellStyle="Amounts">
      <calculatedColumnFormula>Loans[[#This Row],[Projected
cost]]-Loans[[#This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J83"/>
  <sheetViews>
    <sheetView showGridLines="0" tabSelected="1" zoomScale="70" zoomScaleNormal="70" workbookViewId="0">
      <selection activeCell="B2" sqref="B2:H2"/>
    </sheetView>
  </sheetViews>
  <sheetFormatPr defaultRowHeight="30" customHeight="1" x14ac:dyDescent="0.35"/>
  <cols>
    <col min="1" max="1" width="1.453125" customWidth="1"/>
    <col min="2" max="2" width="24.54296875" customWidth="1"/>
    <col min="3" max="3" width="20" customWidth="1"/>
    <col min="4" max="4" width="18.54296875" customWidth="1"/>
    <col min="5" max="5" width="22" customWidth="1"/>
    <col min="6" max="6" width="10.54296875" customWidth="1"/>
    <col min="7" max="7" width="32.1796875" customWidth="1"/>
    <col min="8" max="8" width="25.90625" customWidth="1"/>
    <col min="9" max="9" width="18.54296875" style="5" customWidth="1"/>
    <col min="10" max="10" width="22" customWidth="1"/>
    <col min="11" max="11" width="2.54296875" customWidth="1"/>
  </cols>
  <sheetData>
    <row r="1" spans="2:10" ht="103.5" customHeight="1" x14ac:dyDescent="0.35">
      <c r="F1" s="111" t="s">
        <v>94</v>
      </c>
      <c r="G1" s="111"/>
      <c r="H1" s="111"/>
    </row>
    <row r="2" spans="2:10" ht="54" customHeight="1" x14ac:dyDescent="0.35">
      <c r="B2" s="112" t="s">
        <v>92</v>
      </c>
      <c r="C2" s="112"/>
      <c r="D2" s="112"/>
      <c r="E2" s="112"/>
      <c r="F2" s="112"/>
      <c r="G2" s="112"/>
      <c r="H2" s="112"/>
    </row>
    <row r="3" spans="2:10" ht="95" customHeight="1" x14ac:dyDescent="0.35">
      <c r="B3" s="113" t="s">
        <v>93</v>
      </c>
      <c r="C3" s="113"/>
      <c r="D3" s="113"/>
      <c r="E3" s="113"/>
      <c r="F3" s="113"/>
      <c r="G3" s="113"/>
      <c r="H3" s="113"/>
    </row>
    <row r="4" spans="2:10" ht="15" customHeight="1" x14ac:dyDescent="0.35">
      <c r="B4" s="118"/>
      <c r="C4" s="118"/>
      <c r="D4" s="118"/>
      <c r="E4" s="118"/>
      <c r="F4" s="118"/>
      <c r="G4" s="118"/>
      <c r="H4" s="118"/>
      <c r="I4" s="4"/>
      <c r="J4" s="3"/>
    </row>
    <row r="5" spans="2:10" ht="40" customHeight="1" x14ac:dyDescent="0.35">
      <c r="B5" s="79" t="s">
        <v>77</v>
      </c>
      <c r="C5" s="54" t="s">
        <v>79</v>
      </c>
      <c r="D5" s="55" t="s">
        <v>80</v>
      </c>
      <c r="E5" s="56" t="s">
        <v>81</v>
      </c>
      <c r="F5" s="2"/>
      <c r="G5" s="116" t="s">
        <v>78</v>
      </c>
      <c r="H5" s="116"/>
      <c r="I5" s="8"/>
      <c r="J5" s="7"/>
    </row>
    <row r="6" spans="2:10" ht="30" customHeight="1" x14ac:dyDescent="0.35">
      <c r="B6" s="81"/>
      <c r="C6" s="82">
        <f>Housing[[#Totals],[Projected
cost]]+Transportation[[#Totals],[Projected
cost]]+Insurance[[#Totals],[Projected
cost]]+Food[[#Totals],[Projected
cost]]+Children[[#Totals],[Projected
cost]]+Legal[[#Totals],[Projected
cost]]+Savings[[#Totals],[Projected
cost]]+Loans[[#Totals],[Projected
cost]]+Entertainment[[#Totals],[Projected
cost]]+Taxes[[#Totals],[Projected 
cost]]+PersonalCare[[#Totals],[Projected
cost]]+Pets[[#Totals],[Projected
cost]]+Gifts[[#Totals],[Projected
cost]]</f>
        <v>1388</v>
      </c>
      <c r="D6" s="82">
        <f>Housing[[#Totals],[Actual
cost]]+Transportation[[#Totals],[Actual
cost]]+Insurance[[#Totals],[Actual
cost]]+Food[[#Totals],[Actual
cost]]+Children[[#Totals],[Actual
cost]]+Legal[[#Totals],[Actual
cost]]+Savings[[#Totals],[Actual
cost]]+Loans[[#Totals],[Actual
cost]]+Entertainment[[#Totals],[Actual
cost]]+Taxes[[#Totals],[Actual 
cost]]+PersonalCare[[#Totals],[Actual
cost]]+Pets[[#Totals],[Actual
cost]]+Gifts[[#Totals],[Actual
cost]]</f>
        <v>1452</v>
      </c>
      <c r="E6" s="82">
        <f>Housing[[#Totals],[Difference]]+Transportation[[#Totals],[Difference]]+Insurance[[#Totals],[Difference]]+Food[[#Totals],[Difference]]+Children[[#Totals],[Difference]]+Legal[[#Totals],[Difference]]+Savings[[#Totals],[Difference]]+Loans[[#Totals],[Difference]]+Entertainment[[#Totals],[Difference]]+Taxes[[#Totals],[Difference]]+PersonalCare[[#Totals],[Difference]]+Pets[[#Totals],[Difference]]+Gifts[[#Totals],[Difference]]</f>
        <v>-64</v>
      </c>
      <c r="F6" s="2"/>
      <c r="G6" s="48" t="s">
        <v>1</v>
      </c>
      <c r="H6" s="83">
        <v>4000</v>
      </c>
      <c r="I6" s="8"/>
      <c r="J6" s="7"/>
    </row>
    <row r="7" spans="2:10" ht="30" customHeight="1" x14ac:dyDescent="0.35">
      <c r="B7" s="10"/>
      <c r="C7" s="29"/>
      <c r="D7" s="29"/>
      <c r="E7" s="29"/>
      <c r="F7" s="2"/>
      <c r="G7" s="49" t="s">
        <v>2</v>
      </c>
      <c r="H7" s="84">
        <v>1200</v>
      </c>
      <c r="I7" s="8"/>
      <c r="J7" s="7"/>
    </row>
    <row r="8" spans="2:10" ht="30" customHeight="1" x14ac:dyDescent="0.35">
      <c r="B8" s="10"/>
      <c r="C8" s="29"/>
      <c r="D8" s="29"/>
      <c r="E8" s="29"/>
      <c r="F8" s="1"/>
      <c r="G8" s="50" t="s">
        <v>61</v>
      </c>
      <c r="H8" s="85">
        <v>300</v>
      </c>
      <c r="I8" s="8"/>
      <c r="J8" s="7"/>
    </row>
    <row r="9" spans="2:10" ht="30" customHeight="1" x14ac:dyDescent="0.35">
      <c r="B9" s="72" t="s">
        <v>18</v>
      </c>
      <c r="C9" s="73"/>
      <c r="D9" s="73"/>
      <c r="E9" s="73"/>
      <c r="F9" s="1"/>
      <c r="G9" s="78" t="s">
        <v>62</v>
      </c>
      <c r="H9" s="86">
        <f>SUM(H6:H8)</f>
        <v>5500</v>
      </c>
      <c r="I9" s="8"/>
      <c r="J9" s="7"/>
    </row>
    <row r="10" spans="2:10" ht="48" customHeight="1" x14ac:dyDescent="0.35">
      <c r="B10" s="74" t="s">
        <v>18</v>
      </c>
      <c r="C10" s="75" t="s">
        <v>83</v>
      </c>
      <c r="D10" s="75" t="s">
        <v>84</v>
      </c>
      <c r="E10" s="75" t="s">
        <v>0</v>
      </c>
      <c r="F10" s="1"/>
      <c r="G10" s="6"/>
      <c r="H10" s="6"/>
      <c r="I10" s="9"/>
      <c r="J10" s="7"/>
    </row>
    <row r="11" spans="2:10" ht="38" customHeight="1" x14ac:dyDescent="0.35">
      <c r="B11" s="76" t="s">
        <v>4</v>
      </c>
      <c r="C11" s="87">
        <v>1000</v>
      </c>
      <c r="D11" s="87">
        <v>1000</v>
      </c>
      <c r="E11" s="87">
        <f>Housing[[#This Row],[Projected
cost]]-Housing[[#This Row],[Actual
cost]]</f>
        <v>0</v>
      </c>
      <c r="F11" s="1"/>
      <c r="G11" s="116" t="s">
        <v>82</v>
      </c>
      <c r="H11" s="116"/>
      <c r="I11" s="8"/>
      <c r="J11" s="7"/>
    </row>
    <row r="12" spans="2:10" ht="30" customHeight="1" x14ac:dyDescent="0.35">
      <c r="B12" s="76" t="s">
        <v>3</v>
      </c>
      <c r="C12" s="87">
        <v>0</v>
      </c>
      <c r="D12" s="87">
        <v>0</v>
      </c>
      <c r="E12" s="87">
        <f>Housing[[#This Row],[Projected
cost]]-Housing[[#This Row],[Actual
cost]]</f>
        <v>0</v>
      </c>
      <c r="F12" s="1"/>
      <c r="G12" s="51" t="s">
        <v>1</v>
      </c>
      <c r="H12" s="88">
        <v>4000</v>
      </c>
      <c r="I12" s="8"/>
      <c r="J12" s="7"/>
    </row>
    <row r="13" spans="2:10" ht="30" customHeight="1" x14ac:dyDescent="0.35">
      <c r="B13" s="76" t="s">
        <v>5</v>
      </c>
      <c r="C13" s="87">
        <v>62</v>
      </c>
      <c r="D13" s="87">
        <v>100</v>
      </c>
      <c r="E13" s="87">
        <f>Housing[[#This Row],[Projected
cost]]-Housing[[#This Row],[Actual
cost]]</f>
        <v>-38</v>
      </c>
      <c r="F13" s="1"/>
      <c r="G13" s="49" t="s">
        <v>2</v>
      </c>
      <c r="H13" s="89">
        <v>1200</v>
      </c>
      <c r="I13" s="8"/>
      <c r="J13" s="7"/>
    </row>
    <row r="14" spans="2:10" ht="30" customHeight="1" x14ac:dyDescent="0.35">
      <c r="B14" s="76" t="s">
        <v>66</v>
      </c>
      <c r="C14" s="87">
        <v>44</v>
      </c>
      <c r="D14" s="87">
        <v>125</v>
      </c>
      <c r="E14" s="87">
        <f>Housing[[#This Row],[Projected
cost]]-Housing[[#This Row],[Actual
cost]]</f>
        <v>-81</v>
      </c>
      <c r="F14" s="1"/>
      <c r="G14" s="50" t="s">
        <v>61</v>
      </c>
      <c r="H14" s="90">
        <v>300</v>
      </c>
      <c r="I14" s="8"/>
      <c r="J14" s="7"/>
    </row>
    <row r="15" spans="2:10" ht="30" customHeight="1" x14ac:dyDescent="0.35">
      <c r="B15" s="76" t="s">
        <v>6</v>
      </c>
      <c r="C15" s="87">
        <v>22</v>
      </c>
      <c r="D15" s="87">
        <v>35</v>
      </c>
      <c r="E15" s="87">
        <f>Housing[[#This Row],[Projected
cost]]-Housing[[#This Row],[Actual
cost]]</f>
        <v>-13</v>
      </c>
      <c r="F15" s="1"/>
      <c r="G15" s="78" t="s">
        <v>62</v>
      </c>
      <c r="H15" s="91">
        <f>SUM(H12:H14)</f>
        <v>5500</v>
      </c>
      <c r="I15" s="8"/>
      <c r="J15" s="7"/>
    </row>
    <row r="16" spans="2:10" ht="30" customHeight="1" x14ac:dyDescent="0.35">
      <c r="B16" s="76" t="s">
        <v>7</v>
      </c>
      <c r="C16" s="87">
        <v>8</v>
      </c>
      <c r="D16" s="87">
        <v>33</v>
      </c>
      <c r="E16" s="87">
        <f>Housing[[#This Row],[Projected
cost]]-Housing[[#This Row],[Actual
cost]]</f>
        <v>-25</v>
      </c>
      <c r="F16" s="1"/>
      <c r="G16" s="6"/>
      <c r="H16" s="6"/>
      <c r="I16" s="6"/>
      <c r="J16" s="7"/>
    </row>
    <row r="17" spans="2:10" ht="38" customHeight="1" x14ac:dyDescent="0.35">
      <c r="B17" s="76" t="s">
        <v>8</v>
      </c>
      <c r="C17" s="87">
        <v>34</v>
      </c>
      <c r="D17" s="87">
        <v>39</v>
      </c>
      <c r="E17" s="87">
        <f>Housing[[#This Row],[Projected
cost]]-Housing[[#This Row],[Actual
cost]]</f>
        <v>-5</v>
      </c>
      <c r="F17" s="1"/>
      <c r="G17" s="117" t="s">
        <v>75</v>
      </c>
      <c r="H17" s="117"/>
      <c r="I17" s="9"/>
      <c r="J17" s="7"/>
    </row>
    <row r="18" spans="2:10" ht="30" customHeight="1" x14ac:dyDescent="0.35">
      <c r="B18" s="76" t="s">
        <v>9</v>
      </c>
      <c r="C18" s="87">
        <v>10</v>
      </c>
      <c r="D18" s="87">
        <v>10</v>
      </c>
      <c r="E18" s="87">
        <f>Housing[[#This Row],[Projected
cost]]-Housing[[#This Row],[Actual
cost]]</f>
        <v>0</v>
      </c>
      <c r="F18" s="1"/>
      <c r="G18" s="52" t="s">
        <v>74</v>
      </c>
      <c r="H18" s="92">
        <f>SUM(H9-'Monthly Family Budget'!$C$6:$C$6)</f>
        <v>4112</v>
      </c>
      <c r="I18" s="8"/>
      <c r="J18" s="7"/>
    </row>
    <row r="19" spans="2:10" ht="30" customHeight="1" x14ac:dyDescent="0.35">
      <c r="B19" s="76" t="s">
        <v>10</v>
      </c>
      <c r="C19" s="87">
        <v>23</v>
      </c>
      <c r="D19" s="87">
        <v>110</v>
      </c>
      <c r="E19" s="87">
        <f>Housing[[#This Row],[Projected
cost]]-Housing[[#This Row],[Actual
cost]]</f>
        <v>-87</v>
      </c>
      <c r="F19" s="1"/>
      <c r="G19" s="53" t="s">
        <v>70</v>
      </c>
      <c r="H19" s="89">
        <f>SUM(H15-D6)</f>
        <v>4048</v>
      </c>
      <c r="I19" s="8"/>
      <c r="J19" s="7"/>
    </row>
    <row r="20" spans="2:10" ht="30" customHeight="1" x14ac:dyDescent="0.35">
      <c r="B20" s="76" t="s">
        <v>11</v>
      </c>
      <c r="C20" s="87">
        <v>0</v>
      </c>
      <c r="D20" s="87">
        <v>0</v>
      </c>
      <c r="E20" s="87">
        <f>Housing[[#This Row],[Projected
cost]]-Housing[[#This Row],[Actual
cost]]</f>
        <v>0</v>
      </c>
      <c r="F20" s="1"/>
      <c r="G20" s="80" t="s">
        <v>0</v>
      </c>
      <c r="H20" s="91">
        <f>SUM(H19-H18)</f>
        <v>-64</v>
      </c>
      <c r="I20" s="8"/>
      <c r="J20" s="7"/>
    </row>
    <row r="21" spans="2:10" ht="30" customHeight="1" x14ac:dyDescent="0.35">
      <c r="B21" s="76" t="s">
        <v>12</v>
      </c>
      <c r="C21" s="87">
        <v>0</v>
      </c>
      <c r="D21" s="87">
        <v>0</v>
      </c>
      <c r="E21" s="87">
        <f>Housing[[#This Row],[Projected
cost]]-Housing[[#This Row],[Actual
cost]]</f>
        <v>0</v>
      </c>
      <c r="F21" s="1"/>
      <c r="G21" s="46"/>
      <c r="H21" s="47"/>
      <c r="I21" s="8"/>
      <c r="J21" s="7"/>
    </row>
    <row r="22" spans="2:10" ht="30" customHeight="1" x14ac:dyDescent="0.35">
      <c r="B22" s="77" t="s">
        <v>69</v>
      </c>
      <c r="C22" s="87">
        <f>SUBTOTAL(109,Housing[Projected
cost])</f>
        <v>1203</v>
      </c>
      <c r="D22" s="87">
        <f>SUBTOTAL(109,Housing[Actual
cost])</f>
        <v>1452</v>
      </c>
      <c r="E22" s="87">
        <f>SUBTOTAL(109,Housing[Difference])</f>
        <v>-249</v>
      </c>
      <c r="F22" s="1"/>
      <c r="G22" s="46"/>
      <c r="H22" s="47"/>
      <c r="I22" s="8"/>
      <c r="J22" s="7"/>
    </row>
    <row r="23" spans="2:10" ht="38" customHeight="1" x14ac:dyDescent="0.35">
      <c r="B23" s="12"/>
      <c r="C23" s="13"/>
      <c r="D23" s="13"/>
      <c r="E23" s="13"/>
      <c r="F23" s="32"/>
      <c r="G23" s="20"/>
      <c r="H23" s="21"/>
      <c r="I23" s="8"/>
      <c r="J23" s="7"/>
    </row>
    <row r="24" spans="2:10" s="64" customFormat="1" ht="30" customHeight="1" x14ac:dyDescent="0.35">
      <c r="B24" s="60" t="s">
        <v>13</v>
      </c>
      <c r="C24" s="62"/>
      <c r="D24" s="62"/>
      <c r="E24" s="62"/>
      <c r="F24" s="63"/>
      <c r="G24" s="114" t="s">
        <v>37</v>
      </c>
      <c r="H24" s="114"/>
      <c r="I24" s="114"/>
      <c r="J24" s="114"/>
    </row>
    <row r="25" spans="2:10" ht="48" customHeight="1" x14ac:dyDescent="0.35">
      <c r="B25" s="15" t="s">
        <v>76</v>
      </c>
      <c r="C25" s="14" t="s">
        <v>83</v>
      </c>
      <c r="D25" s="14" t="s">
        <v>84</v>
      </c>
      <c r="E25" s="14" t="s">
        <v>0</v>
      </c>
      <c r="F25" s="1"/>
      <c r="G25" s="30" t="s">
        <v>37</v>
      </c>
      <c r="H25" s="14" t="s">
        <v>83</v>
      </c>
      <c r="I25" s="31" t="s">
        <v>84</v>
      </c>
      <c r="J25" s="14" t="s">
        <v>0</v>
      </c>
    </row>
    <row r="26" spans="2:10" ht="30" customHeight="1" x14ac:dyDescent="0.35">
      <c r="B26" s="11" t="s">
        <v>67</v>
      </c>
      <c r="C26" s="93">
        <v>100</v>
      </c>
      <c r="D26" s="93">
        <v>0</v>
      </c>
      <c r="E26" s="94">
        <f>Transportation[[#This Row],[Projected
cost]]-Transportation[[#This Row],[Actual
cost]]</f>
        <v>100</v>
      </c>
      <c r="F26" s="1"/>
      <c r="G26" s="11" t="s">
        <v>38</v>
      </c>
      <c r="H26" s="93">
        <v>0</v>
      </c>
      <c r="I26" s="93">
        <v>0</v>
      </c>
      <c r="J26" s="94">
        <f>Loans[[#This Row],[Projected
cost]]-Loans[[#This Row],[Actual
cost]]</f>
        <v>0</v>
      </c>
    </row>
    <row r="27" spans="2:10" ht="30" customHeight="1" x14ac:dyDescent="0.35">
      <c r="B27" s="11" t="s">
        <v>68</v>
      </c>
      <c r="C27" s="93">
        <v>50</v>
      </c>
      <c r="D27" s="93">
        <v>0</v>
      </c>
      <c r="E27" s="94">
        <f>Transportation[[#This Row],[Projected
cost]]-Transportation[[#This Row],[Actual
cost]]</f>
        <v>50</v>
      </c>
      <c r="F27" s="1"/>
      <c r="G27" s="11" t="s">
        <v>55</v>
      </c>
      <c r="H27" s="93">
        <v>0</v>
      </c>
      <c r="I27" s="93">
        <v>0</v>
      </c>
      <c r="J27" s="94">
        <f>Loans[[#This Row],[Projected
cost]]-Loans[[#This Row],[Actual
cost]]</f>
        <v>0</v>
      </c>
    </row>
    <row r="28" spans="2:10" ht="30" customHeight="1" x14ac:dyDescent="0.35">
      <c r="B28" s="11" t="s">
        <v>65</v>
      </c>
      <c r="C28" s="93">
        <v>10</v>
      </c>
      <c r="D28" s="93">
        <v>0</v>
      </c>
      <c r="E28" s="94">
        <f>Transportation[[#This Row],[Projected
cost]]-Transportation[[#This Row],[Actual
cost]]</f>
        <v>10</v>
      </c>
      <c r="F28" s="1"/>
      <c r="G28" s="11" t="s">
        <v>57</v>
      </c>
      <c r="H28" s="93">
        <v>0</v>
      </c>
      <c r="I28" s="93">
        <v>0</v>
      </c>
      <c r="J28" s="94">
        <f>Loans[[#This Row],[Projected
cost]]-Loans[[#This Row],[Actual
cost]]</f>
        <v>0</v>
      </c>
    </row>
    <row r="29" spans="2:10" ht="30" customHeight="1" x14ac:dyDescent="0.35">
      <c r="B29" s="11" t="s">
        <v>14</v>
      </c>
      <c r="C29" s="93">
        <v>25</v>
      </c>
      <c r="D29" s="93">
        <v>0</v>
      </c>
      <c r="E29" s="94">
        <f>Transportation[[#This Row],[Projected
cost]]-Transportation[[#This Row],[Actual
cost]]</f>
        <v>25</v>
      </c>
      <c r="F29" s="1"/>
      <c r="G29" s="11" t="s">
        <v>57</v>
      </c>
      <c r="H29" s="93">
        <v>0</v>
      </c>
      <c r="I29" s="93">
        <v>0</v>
      </c>
      <c r="J29" s="94">
        <f>Loans[[#This Row],[Projected
cost]]-Loans[[#This Row],[Actual
cost]]</f>
        <v>0</v>
      </c>
    </row>
    <row r="30" spans="2:10" ht="30" customHeight="1" x14ac:dyDescent="0.35">
      <c r="B30" s="11" t="s">
        <v>15</v>
      </c>
      <c r="C30" s="93">
        <v>0</v>
      </c>
      <c r="D30" s="93">
        <v>0</v>
      </c>
      <c r="E30" s="94">
        <f>Transportation[[#This Row],[Projected
cost]]-Transportation[[#This Row],[Actual
cost]]</f>
        <v>0</v>
      </c>
      <c r="F30" s="1"/>
      <c r="G30" s="11" t="s">
        <v>57</v>
      </c>
      <c r="H30" s="93">
        <v>0</v>
      </c>
      <c r="I30" s="93">
        <v>0</v>
      </c>
      <c r="J30" s="94">
        <f>Loans[[#This Row],[Projected
cost]]-Loans[[#This Row],[Actual
cost]]</f>
        <v>0</v>
      </c>
    </row>
    <row r="31" spans="2:10" ht="30" customHeight="1" x14ac:dyDescent="0.35">
      <c r="B31" s="11" t="s">
        <v>16</v>
      </c>
      <c r="C31" s="93">
        <v>0</v>
      </c>
      <c r="D31" s="93">
        <v>0</v>
      </c>
      <c r="E31" s="94">
        <f>Transportation[[#This Row],[Projected
cost]]-Transportation[[#This Row],[Actual
cost]]</f>
        <v>0</v>
      </c>
      <c r="F31" s="1"/>
      <c r="G31" s="11" t="s">
        <v>12</v>
      </c>
      <c r="H31" s="93">
        <v>0</v>
      </c>
      <c r="I31" s="93">
        <v>0</v>
      </c>
      <c r="J31" s="94">
        <f>Loans[[#This Row],[Projected
cost]]-Loans[[#This Row],[Actual
cost]]</f>
        <v>0</v>
      </c>
    </row>
    <row r="32" spans="2:10" ht="30" customHeight="1" x14ac:dyDescent="0.35">
      <c r="B32" s="11" t="s">
        <v>17</v>
      </c>
      <c r="C32" s="93">
        <v>0</v>
      </c>
      <c r="D32" s="93">
        <v>0</v>
      </c>
      <c r="E32" s="94">
        <f>Transportation[[#This Row],[Projected
cost]]-Transportation[[#This Row],[Actual
cost]]</f>
        <v>0</v>
      </c>
      <c r="F32" s="1"/>
      <c r="G32" s="57" t="s">
        <v>69</v>
      </c>
      <c r="H32" s="95">
        <f>SUBTOTAL(109,Loans[Projected
cost])</f>
        <v>0</v>
      </c>
      <c r="I32" s="95">
        <f>SUBTOTAL(109,Loans[Actual
cost])</f>
        <v>0</v>
      </c>
      <c r="J32" s="96">
        <f>SUBTOTAL(109,Loans[Difference])</f>
        <v>0</v>
      </c>
    </row>
    <row r="33" spans="2:10" ht="30" customHeight="1" x14ac:dyDescent="0.35">
      <c r="B33" s="11" t="s">
        <v>12</v>
      </c>
      <c r="C33" s="93">
        <v>0</v>
      </c>
      <c r="D33" s="93">
        <v>0</v>
      </c>
      <c r="E33" s="94">
        <f>Transportation[[#This Row],[Projected
cost]]-Transportation[[#This Row],[Actual
cost]]</f>
        <v>0</v>
      </c>
      <c r="F33" s="1"/>
      <c r="G33" s="24"/>
      <c r="H33" s="22"/>
      <c r="I33" s="22"/>
      <c r="J33" s="22"/>
    </row>
    <row r="34" spans="2:10" ht="30" customHeight="1" x14ac:dyDescent="0.35">
      <c r="B34" s="57" t="s">
        <v>69</v>
      </c>
      <c r="C34" s="95">
        <f>SUBTOTAL(109,Transportation[Projected
cost])</f>
        <v>185</v>
      </c>
      <c r="D34" s="95">
        <f>SUBTOTAL(109,Transportation[Actual
cost])</f>
        <v>0</v>
      </c>
      <c r="E34" s="96">
        <f>SUBTOTAL(109,Transportation[Difference])</f>
        <v>185</v>
      </c>
      <c r="F34" s="1"/>
      <c r="G34" s="24"/>
      <c r="H34" s="22"/>
      <c r="I34" s="22"/>
      <c r="J34" s="22"/>
    </row>
    <row r="35" spans="2:10" ht="38" customHeight="1" x14ac:dyDescent="0.35">
      <c r="B35" s="24"/>
      <c r="C35" s="22"/>
      <c r="D35" s="22"/>
      <c r="E35" s="22"/>
      <c r="F35" s="1"/>
      <c r="G35" s="16"/>
      <c r="H35" s="13"/>
      <c r="I35" s="13"/>
      <c r="J35" s="13"/>
    </row>
    <row r="36" spans="2:10" s="69" customFormat="1" ht="30" customHeight="1" x14ac:dyDescent="0.35">
      <c r="B36" s="60" t="s">
        <v>14</v>
      </c>
      <c r="C36" s="65"/>
      <c r="D36" s="65"/>
      <c r="E36" s="65"/>
      <c r="F36" s="66"/>
      <c r="G36" s="67" t="s">
        <v>32</v>
      </c>
      <c r="H36" s="68"/>
      <c r="I36" s="68"/>
      <c r="J36" s="68"/>
    </row>
    <row r="37" spans="2:10" ht="48" customHeight="1" x14ac:dyDescent="0.35">
      <c r="B37" s="36" t="s">
        <v>14</v>
      </c>
      <c r="C37" s="14" t="s">
        <v>83</v>
      </c>
      <c r="D37" s="14" t="s">
        <v>84</v>
      </c>
      <c r="E37" s="14" t="s">
        <v>0</v>
      </c>
      <c r="F37" s="1"/>
      <c r="G37" s="33" t="s">
        <v>32</v>
      </c>
      <c r="H37" s="34" t="s">
        <v>83</v>
      </c>
      <c r="I37" s="35" t="s">
        <v>84</v>
      </c>
      <c r="J37" s="34" t="s">
        <v>0</v>
      </c>
    </row>
    <row r="38" spans="2:10" ht="30" customHeight="1" x14ac:dyDescent="0.35">
      <c r="B38" s="11" t="s">
        <v>19</v>
      </c>
      <c r="C38" s="93">
        <v>0</v>
      </c>
      <c r="D38" s="93">
        <v>0</v>
      </c>
      <c r="E38" s="94">
        <f>Insurance[[#This Row],[Projected
cost]]-Insurance[[#This Row],[Actual
cost]]</f>
        <v>0</v>
      </c>
      <c r="F38" s="1"/>
      <c r="G38" s="23" t="s">
        <v>90</v>
      </c>
      <c r="H38" s="97">
        <v>0</v>
      </c>
      <c r="I38" s="97">
        <v>0</v>
      </c>
      <c r="J38" s="98">
        <f>Entertainment[[#This Row],[Projected
cost]]-Entertainment[[#This Row],[Actual
cost]]</f>
        <v>0</v>
      </c>
    </row>
    <row r="39" spans="2:10" ht="30" customHeight="1" x14ac:dyDescent="0.35">
      <c r="B39" s="11" t="s">
        <v>20</v>
      </c>
      <c r="C39" s="93">
        <v>0</v>
      </c>
      <c r="D39" s="93">
        <v>0</v>
      </c>
      <c r="E39" s="94">
        <f>Insurance[[#This Row],[Projected
cost]]-Insurance[[#This Row],[Actual
cost]]</f>
        <v>0</v>
      </c>
      <c r="F39" s="1"/>
      <c r="G39" s="23" t="s">
        <v>91</v>
      </c>
      <c r="H39" s="97">
        <v>0</v>
      </c>
      <c r="I39" s="97">
        <v>0</v>
      </c>
      <c r="J39" s="98">
        <f>Entertainment[[#This Row],[Projected
cost]]-Entertainment[[#This Row],[Actual
cost]]</f>
        <v>0</v>
      </c>
    </row>
    <row r="40" spans="2:10" ht="30" customHeight="1" x14ac:dyDescent="0.35">
      <c r="B40" s="11" t="s">
        <v>21</v>
      </c>
      <c r="C40" s="93">
        <v>0</v>
      </c>
      <c r="D40" s="93">
        <v>0</v>
      </c>
      <c r="E40" s="94">
        <f>Insurance[[#This Row],[Projected
cost]]-Insurance[[#This Row],[Actual
cost]]</f>
        <v>0</v>
      </c>
      <c r="F40" s="1"/>
      <c r="G40" s="23" t="s">
        <v>33</v>
      </c>
      <c r="H40" s="97">
        <v>0</v>
      </c>
      <c r="I40" s="97">
        <v>0</v>
      </c>
      <c r="J40" s="98">
        <f>Entertainment[[#This Row],[Projected
cost]]-Entertainment[[#This Row],[Actual
cost]]</f>
        <v>0</v>
      </c>
    </row>
    <row r="41" spans="2:10" ht="30" customHeight="1" x14ac:dyDescent="0.35">
      <c r="B41" s="11" t="s">
        <v>12</v>
      </c>
      <c r="C41" s="93">
        <v>0</v>
      </c>
      <c r="D41" s="93">
        <v>0</v>
      </c>
      <c r="E41" s="94">
        <f>Insurance[[#This Row],[Projected
cost]]-Insurance[[#This Row],[Actual
cost]]</f>
        <v>0</v>
      </c>
      <c r="F41" s="1"/>
      <c r="G41" s="23" t="s">
        <v>34</v>
      </c>
      <c r="H41" s="97">
        <v>0</v>
      </c>
      <c r="I41" s="97">
        <v>0</v>
      </c>
      <c r="J41" s="98">
        <f>Entertainment[[#This Row],[Projected
cost]]-Entertainment[[#This Row],[Actual
cost]]</f>
        <v>0</v>
      </c>
    </row>
    <row r="42" spans="2:10" ht="30" customHeight="1" x14ac:dyDescent="0.35">
      <c r="B42" s="57" t="s">
        <v>69</v>
      </c>
      <c r="C42" s="95">
        <f>SUBTOTAL(109,Insurance[Projected
cost])</f>
        <v>0</v>
      </c>
      <c r="D42" s="95">
        <f>SUBTOTAL(109,Insurance[Actual
cost])</f>
        <v>0</v>
      </c>
      <c r="E42" s="96">
        <f>SUBTOTAL(109,Insurance[Difference])</f>
        <v>0</v>
      </c>
      <c r="F42" s="1"/>
      <c r="G42" s="23" t="s">
        <v>56</v>
      </c>
      <c r="H42" s="97">
        <v>0</v>
      </c>
      <c r="I42" s="97">
        <v>0</v>
      </c>
      <c r="J42" s="98">
        <f>Entertainment[[#This Row],[Projected
cost]]-Entertainment[[#This Row],[Actual
cost]]</f>
        <v>0</v>
      </c>
    </row>
    <row r="43" spans="2:10" ht="30" customHeight="1" x14ac:dyDescent="0.35">
      <c r="B43" s="24"/>
      <c r="C43" s="22"/>
      <c r="D43" s="22"/>
      <c r="E43" s="22"/>
      <c r="F43" s="1"/>
      <c r="G43" s="23" t="s">
        <v>35</v>
      </c>
      <c r="H43" s="97">
        <v>0</v>
      </c>
      <c r="I43" s="97">
        <v>0</v>
      </c>
      <c r="J43" s="98">
        <f>Entertainment[[#This Row],[Projected
cost]]-Entertainment[[#This Row],[Actual
cost]]</f>
        <v>0</v>
      </c>
    </row>
    <row r="44" spans="2:10" ht="30" customHeight="1" x14ac:dyDescent="0.35">
      <c r="B44" s="24"/>
      <c r="C44" s="22"/>
      <c r="D44" s="22"/>
      <c r="E44" s="22"/>
      <c r="F44" s="1"/>
      <c r="G44" s="23" t="s">
        <v>12</v>
      </c>
      <c r="H44" s="97">
        <v>0</v>
      </c>
      <c r="I44" s="97">
        <v>0</v>
      </c>
      <c r="J44" s="98">
        <f>Entertainment[[#This Row],[Projected
cost]]-Entertainment[[#This Row],[Actual
cost]]</f>
        <v>0</v>
      </c>
    </row>
    <row r="45" spans="2:10" ht="30" customHeight="1" x14ac:dyDescent="0.35">
      <c r="B45" s="24"/>
      <c r="C45" s="22"/>
      <c r="D45" s="22"/>
      <c r="E45" s="22"/>
      <c r="F45" s="1"/>
      <c r="G45" s="59" t="s">
        <v>69</v>
      </c>
      <c r="H45" s="99">
        <f>SUBTOTAL(109,Entertainment[Projected
cost])</f>
        <v>0</v>
      </c>
      <c r="I45" s="99">
        <f>SUBTOTAL(109,Entertainment[Actual
cost])</f>
        <v>0</v>
      </c>
      <c r="J45" s="100">
        <f>SUBTOTAL(109,Entertainment[Difference])</f>
        <v>0</v>
      </c>
    </row>
    <row r="46" spans="2:10" ht="38" customHeight="1" x14ac:dyDescent="0.35">
      <c r="B46" s="24"/>
      <c r="C46" s="22"/>
      <c r="D46" s="22"/>
      <c r="E46" s="22"/>
      <c r="F46" s="32"/>
      <c r="G46" s="25"/>
      <c r="H46" s="26"/>
      <c r="I46" s="26"/>
      <c r="J46" s="26"/>
    </row>
    <row r="47" spans="2:10" s="69" customFormat="1" ht="30" customHeight="1" x14ac:dyDescent="0.35">
      <c r="B47" s="60" t="s">
        <v>23</v>
      </c>
      <c r="C47" s="61"/>
      <c r="D47" s="61"/>
      <c r="E47" s="61"/>
      <c r="F47" s="66"/>
      <c r="G47" s="60" t="s">
        <v>39</v>
      </c>
      <c r="H47" s="70"/>
      <c r="I47" s="70"/>
      <c r="J47" s="70"/>
    </row>
    <row r="48" spans="2:10" ht="48" customHeight="1" x14ac:dyDescent="0.35">
      <c r="B48" s="37" t="s">
        <v>76</v>
      </c>
      <c r="C48" s="38" t="s">
        <v>83</v>
      </c>
      <c r="D48" s="38" t="s">
        <v>84</v>
      </c>
      <c r="E48" s="38" t="s">
        <v>0</v>
      </c>
      <c r="F48" s="1"/>
      <c r="G48" s="39" t="s">
        <v>39</v>
      </c>
      <c r="H48" s="14" t="s">
        <v>85</v>
      </c>
      <c r="I48" s="31" t="s">
        <v>86</v>
      </c>
      <c r="J48" s="14" t="s">
        <v>0</v>
      </c>
    </row>
    <row r="49" spans="2:10" ht="30" customHeight="1" x14ac:dyDescent="0.35">
      <c r="B49" s="19" t="s">
        <v>22</v>
      </c>
      <c r="C49" s="101">
        <v>0</v>
      </c>
      <c r="D49" s="101">
        <v>0</v>
      </c>
      <c r="E49" s="102">
        <f>Food[[#This Row],[Projected
cost]]-Food[[#This Row],[Actual
cost]]</f>
        <v>0</v>
      </c>
      <c r="F49" s="1"/>
      <c r="G49" s="11" t="s">
        <v>40</v>
      </c>
      <c r="H49" s="93">
        <v>0</v>
      </c>
      <c r="I49" s="93">
        <v>0</v>
      </c>
      <c r="J49" s="94">
        <f>Taxes[[#This Row],[Projected 
cost]]-Taxes[[#This Row],[Actual 
cost]]</f>
        <v>0</v>
      </c>
    </row>
    <row r="50" spans="2:10" ht="30" customHeight="1" x14ac:dyDescent="0.35">
      <c r="B50" s="11" t="s">
        <v>31</v>
      </c>
      <c r="C50" s="93">
        <v>0</v>
      </c>
      <c r="D50" s="93">
        <v>0</v>
      </c>
      <c r="E50" s="94">
        <f>Food[[#This Row],[Projected
cost]]-Food[[#This Row],[Actual
cost]]</f>
        <v>0</v>
      </c>
      <c r="F50" s="1"/>
      <c r="G50" s="11" t="s">
        <v>41</v>
      </c>
      <c r="H50" s="93">
        <v>0</v>
      </c>
      <c r="I50" s="93">
        <v>0</v>
      </c>
      <c r="J50" s="94">
        <f>Taxes[[#This Row],[Projected 
cost]]-Taxes[[#This Row],[Actual 
cost]]</f>
        <v>0</v>
      </c>
    </row>
    <row r="51" spans="2:10" ht="30" customHeight="1" x14ac:dyDescent="0.35">
      <c r="B51" s="18" t="s">
        <v>12</v>
      </c>
      <c r="C51" s="103">
        <v>0</v>
      </c>
      <c r="D51" s="103">
        <v>0</v>
      </c>
      <c r="E51" s="104">
        <f>Food[[#This Row],[Projected
cost]]-Food[[#This Row],[Actual
cost]]</f>
        <v>0</v>
      </c>
      <c r="F51" s="1"/>
      <c r="G51" s="11" t="s">
        <v>42</v>
      </c>
      <c r="H51" s="93">
        <v>0</v>
      </c>
      <c r="I51" s="93">
        <v>0</v>
      </c>
      <c r="J51" s="94">
        <f>Taxes[[#This Row],[Projected 
cost]]-Taxes[[#This Row],[Actual 
cost]]</f>
        <v>0</v>
      </c>
    </row>
    <row r="52" spans="2:10" ht="30" customHeight="1" x14ac:dyDescent="0.35">
      <c r="B52" s="58" t="s">
        <v>69</v>
      </c>
      <c r="C52" s="105">
        <f>SUBTOTAL(109,Food[Projected
cost])</f>
        <v>0</v>
      </c>
      <c r="D52" s="105">
        <f>SUBTOTAL(109,Food[Actual
cost])</f>
        <v>0</v>
      </c>
      <c r="E52" s="106">
        <f>SUBTOTAL(109,Food[Difference])</f>
        <v>0</v>
      </c>
      <c r="F52" s="1"/>
      <c r="G52" s="11" t="s">
        <v>12</v>
      </c>
      <c r="H52" s="93">
        <v>0</v>
      </c>
      <c r="I52" s="93">
        <v>0</v>
      </c>
      <c r="J52" s="94">
        <f>Taxes[[#This Row],[Projected 
cost]]-Taxes[[#This Row],[Actual 
cost]]</f>
        <v>0</v>
      </c>
    </row>
    <row r="53" spans="2:10" ht="30" customHeight="1" x14ac:dyDescent="0.35">
      <c r="B53" s="12"/>
      <c r="C53" s="13"/>
      <c r="D53" s="13"/>
      <c r="E53" s="13"/>
      <c r="F53" s="1"/>
      <c r="G53" s="57" t="s">
        <v>69</v>
      </c>
      <c r="H53" s="107">
        <f>SUBTOTAL(109,Taxes[Projected 
cost])</f>
        <v>0</v>
      </c>
      <c r="I53" s="107">
        <f>SUBTOTAL(109,Taxes[Actual 
cost])</f>
        <v>0</v>
      </c>
      <c r="J53" s="108">
        <f>SUBTOTAL(109,Taxes[Difference])</f>
        <v>0</v>
      </c>
    </row>
    <row r="54" spans="2:10" ht="38" customHeight="1" x14ac:dyDescent="0.35">
      <c r="B54" s="12"/>
      <c r="C54" s="17"/>
      <c r="D54" s="17"/>
      <c r="E54" s="17"/>
      <c r="F54" s="1"/>
      <c r="G54" s="7"/>
      <c r="H54" s="9"/>
      <c r="I54" s="9"/>
      <c r="J54" s="9"/>
    </row>
    <row r="55" spans="2:10" s="69" customFormat="1" ht="30" customHeight="1" x14ac:dyDescent="0.35">
      <c r="B55" s="60" t="s">
        <v>46</v>
      </c>
      <c r="C55" s="61"/>
      <c r="D55" s="61"/>
      <c r="E55" s="61"/>
      <c r="F55" s="66"/>
      <c r="G55" s="115" t="s">
        <v>87</v>
      </c>
      <c r="H55" s="115"/>
      <c r="I55" s="115"/>
      <c r="J55" s="115"/>
    </row>
    <row r="56" spans="2:10" ht="48" customHeight="1" x14ac:dyDescent="0.35">
      <c r="B56" s="43" t="s">
        <v>46</v>
      </c>
      <c r="C56" s="14" t="s">
        <v>83</v>
      </c>
      <c r="D56" s="14" t="s">
        <v>84</v>
      </c>
      <c r="E56" s="14" t="s">
        <v>0</v>
      </c>
      <c r="F56" s="1"/>
      <c r="G56" s="40" t="s">
        <v>63</v>
      </c>
      <c r="H56" s="41" t="s">
        <v>83</v>
      </c>
      <c r="I56" s="42" t="s">
        <v>84</v>
      </c>
      <c r="J56" s="41" t="s">
        <v>0</v>
      </c>
    </row>
    <row r="57" spans="2:10" ht="30" customHeight="1" x14ac:dyDescent="0.35">
      <c r="B57" s="11" t="s">
        <v>26</v>
      </c>
      <c r="C57" s="93">
        <v>0</v>
      </c>
      <c r="D57" s="93">
        <v>0</v>
      </c>
      <c r="E57" s="94">
        <f>Children[[#This Row],[Projected
cost]]-Children[[#This Row],[Actual
cost]]</f>
        <v>0</v>
      </c>
      <c r="F57" s="1"/>
      <c r="G57" s="19" t="s">
        <v>26</v>
      </c>
      <c r="H57" s="101">
        <v>0</v>
      </c>
      <c r="I57" s="101">
        <v>0</v>
      </c>
      <c r="J57" s="102">
        <f>PersonalCare[[#This Row],[Projected
cost]]-PersonalCare[[#This Row],[Actual
cost]]</f>
        <v>0</v>
      </c>
    </row>
    <row r="58" spans="2:10" ht="30" customHeight="1" x14ac:dyDescent="0.35">
      <c r="B58" s="11" t="s">
        <v>28</v>
      </c>
      <c r="C58" s="93">
        <v>0</v>
      </c>
      <c r="D58" s="93">
        <v>0</v>
      </c>
      <c r="E58" s="94">
        <f>Children[[#This Row],[Projected
cost]]-Children[[#This Row],[Actual
cost]]</f>
        <v>0</v>
      </c>
      <c r="F58" s="1"/>
      <c r="G58" s="11" t="s">
        <v>29</v>
      </c>
      <c r="H58" s="93">
        <v>0</v>
      </c>
      <c r="I58" s="93">
        <v>0</v>
      </c>
      <c r="J58" s="94">
        <f>PersonalCare[[#This Row],[Projected
cost]]-PersonalCare[[#This Row],[Actual
cost]]</f>
        <v>0</v>
      </c>
    </row>
    <row r="59" spans="2:10" ht="30" customHeight="1" x14ac:dyDescent="0.35">
      <c r="B59" s="11" t="s">
        <v>49</v>
      </c>
      <c r="C59" s="93">
        <v>0</v>
      </c>
      <c r="D59" s="93">
        <v>0</v>
      </c>
      <c r="E59" s="94">
        <f>Children[[#This Row],[Projected
cost]]-Children[[#This Row],[Actual
cost]]</f>
        <v>0</v>
      </c>
      <c r="F59" s="1"/>
      <c r="G59" s="11" t="s">
        <v>28</v>
      </c>
      <c r="H59" s="93">
        <v>0</v>
      </c>
      <c r="I59" s="93">
        <v>0</v>
      </c>
      <c r="J59" s="94">
        <f>PersonalCare[[#This Row],[Projected
cost]]-PersonalCare[[#This Row],[Actual
cost]]</f>
        <v>0</v>
      </c>
    </row>
    <row r="60" spans="2:10" ht="30" customHeight="1" x14ac:dyDescent="0.35">
      <c r="B60" s="11" t="s">
        <v>47</v>
      </c>
      <c r="C60" s="93">
        <v>0</v>
      </c>
      <c r="D60" s="93">
        <v>0</v>
      </c>
      <c r="E60" s="94">
        <f>Children[[#This Row],[Projected
cost]]-Children[[#This Row],[Actual
cost]]</f>
        <v>0</v>
      </c>
      <c r="F60" s="1"/>
      <c r="G60" s="11" t="s">
        <v>36</v>
      </c>
      <c r="H60" s="93">
        <v>0</v>
      </c>
      <c r="I60" s="93">
        <v>0</v>
      </c>
      <c r="J60" s="94">
        <f>PersonalCare[[#This Row],[Projected
cost]]-PersonalCare[[#This Row],[Actual
cost]]</f>
        <v>0</v>
      </c>
    </row>
    <row r="61" spans="2:10" ht="30" customHeight="1" x14ac:dyDescent="0.35">
      <c r="B61" s="11" t="s">
        <v>73</v>
      </c>
      <c r="C61" s="93">
        <v>0</v>
      </c>
      <c r="D61" s="93">
        <v>0</v>
      </c>
      <c r="E61" s="94">
        <f>Children[[#This Row],[Projected
cost]]-Children[[#This Row],[Actual
cost]]</f>
        <v>0</v>
      </c>
      <c r="F61" s="1"/>
      <c r="G61" s="11" t="s">
        <v>30</v>
      </c>
      <c r="H61" s="93">
        <v>0</v>
      </c>
      <c r="I61" s="93">
        <v>0</v>
      </c>
      <c r="J61" s="94">
        <f>PersonalCare[[#This Row],[Projected
cost]]-PersonalCare[[#This Row],[Actual
cost]]</f>
        <v>0</v>
      </c>
    </row>
    <row r="62" spans="2:10" ht="30" customHeight="1" x14ac:dyDescent="0.35">
      <c r="B62" s="11" t="s">
        <v>48</v>
      </c>
      <c r="C62" s="93">
        <v>0</v>
      </c>
      <c r="D62" s="93">
        <v>0</v>
      </c>
      <c r="E62" s="94">
        <f>Children[[#This Row],[Projected
cost]]-Children[[#This Row],[Actual
cost]]</f>
        <v>0</v>
      </c>
      <c r="F62" s="1"/>
      <c r="G62" s="11" t="s">
        <v>73</v>
      </c>
      <c r="H62" s="93">
        <v>0</v>
      </c>
      <c r="I62" s="93">
        <v>0</v>
      </c>
      <c r="J62" s="94">
        <f>PersonalCare[[#This Row],[Projected
cost]]-PersonalCare[[#This Row],[Actual
cost]]</f>
        <v>0</v>
      </c>
    </row>
    <row r="63" spans="2:10" ht="30" customHeight="1" x14ac:dyDescent="0.35">
      <c r="B63" s="11" t="s">
        <v>50</v>
      </c>
      <c r="C63" s="93">
        <v>0</v>
      </c>
      <c r="D63" s="93">
        <v>0</v>
      </c>
      <c r="E63" s="94">
        <f>Children[[#This Row],[Projected
cost]]-Children[[#This Row],[Actual
cost]]</f>
        <v>0</v>
      </c>
      <c r="F63" s="1"/>
      <c r="G63" s="11" t="s">
        <v>12</v>
      </c>
      <c r="H63" s="93">
        <v>0</v>
      </c>
      <c r="I63" s="93">
        <v>0</v>
      </c>
      <c r="J63" s="94">
        <f>PersonalCare[[#This Row],[Projected
cost]]-PersonalCare[[#This Row],[Actual
cost]]</f>
        <v>0</v>
      </c>
    </row>
    <row r="64" spans="2:10" ht="30" customHeight="1" x14ac:dyDescent="0.35">
      <c r="B64" s="11" t="s">
        <v>53</v>
      </c>
      <c r="C64" s="93">
        <v>0</v>
      </c>
      <c r="D64" s="93">
        <v>0</v>
      </c>
      <c r="E64" s="94">
        <f>Children[[#This Row],[Projected
cost]]-Children[[#This Row],[Actual
cost]]</f>
        <v>0</v>
      </c>
      <c r="F64" s="1"/>
      <c r="G64" s="57" t="s">
        <v>69</v>
      </c>
      <c r="H64" s="95">
        <f>SUBTOTAL(109,PersonalCare[Projected
cost])</f>
        <v>0</v>
      </c>
      <c r="I64" s="95">
        <f>SUBTOTAL(109,PersonalCare[Actual
cost])</f>
        <v>0</v>
      </c>
      <c r="J64" s="96">
        <f>SUBTOTAL(109,PersonalCare[Difference])</f>
        <v>0</v>
      </c>
    </row>
    <row r="65" spans="2:10" ht="30" customHeight="1" x14ac:dyDescent="0.35">
      <c r="B65" s="11" t="s">
        <v>12</v>
      </c>
      <c r="C65" s="93">
        <v>0</v>
      </c>
      <c r="D65" s="93">
        <v>0</v>
      </c>
      <c r="E65" s="94">
        <f>Children[[#This Row],[Projected
cost]]-Children[[#This Row],[Actual
cost]]</f>
        <v>0</v>
      </c>
      <c r="F65" s="1"/>
      <c r="G65" s="24"/>
      <c r="H65" s="22"/>
      <c r="I65" s="22"/>
      <c r="J65" s="22"/>
    </row>
    <row r="66" spans="2:10" ht="30" customHeight="1" x14ac:dyDescent="0.35">
      <c r="B66" s="57" t="s">
        <v>69</v>
      </c>
      <c r="C66" s="109">
        <f>SUBTOTAL(109,Children[Projected
cost])</f>
        <v>0</v>
      </c>
      <c r="D66" s="109">
        <f>SUBTOTAL(109,Children[Actual
cost])</f>
        <v>0</v>
      </c>
      <c r="E66" s="110">
        <f>SUBTOTAL(109,Children[Difference])</f>
        <v>0</v>
      </c>
      <c r="F66" s="1"/>
      <c r="G66" s="24"/>
      <c r="H66" s="22"/>
      <c r="I66" s="22"/>
      <c r="J66" s="22"/>
    </row>
    <row r="67" spans="2:10" ht="38" customHeight="1" x14ac:dyDescent="0.35">
      <c r="B67" s="12"/>
      <c r="C67" s="13"/>
      <c r="D67" s="13"/>
      <c r="E67" s="13"/>
      <c r="F67" s="1"/>
      <c r="G67" s="7"/>
      <c r="H67" s="9"/>
      <c r="I67" s="9"/>
      <c r="J67" s="9"/>
    </row>
    <row r="68" spans="2:10" s="69" customFormat="1" ht="30" customHeight="1" x14ac:dyDescent="0.35">
      <c r="B68" s="60" t="s">
        <v>45</v>
      </c>
      <c r="C68" s="65"/>
      <c r="D68" s="65"/>
      <c r="E68" s="65"/>
      <c r="F68" s="71"/>
      <c r="G68" s="67" t="s">
        <v>24</v>
      </c>
      <c r="H68" s="68"/>
      <c r="I68" s="68"/>
      <c r="J68" s="68"/>
    </row>
    <row r="69" spans="2:10" ht="48" customHeight="1" x14ac:dyDescent="0.35">
      <c r="B69" s="39" t="s">
        <v>45</v>
      </c>
      <c r="C69" s="14" t="s">
        <v>83</v>
      </c>
      <c r="D69" s="14" t="s">
        <v>84</v>
      </c>
      <c r="E69" s="14" t="s">
        <v>0</v>
      </c>
      <c r="F69" s="1"/>
      <c r="G69" s="45" t="s">
        <v>24</v>
      </c>
      <c r="H69" s="14" t="s">
        <v>83</v>
      </c>
      <c r="I69" s="31" t="s">
        <v>84</v>
      </c>
      <c r="J69" s="14" t="s">
        <v>0</v>
      </c>
    </row>
    <row r="70" spans="2:10" ht="30" customHeight="1" x14ac:dyDescent="0.35">
      <c r="B70" s="11" t="s">
        <v>51</v>
      </c>
      <c r="C70" s="93">
        <v>0</v>
      </c>
      <c r="D70" s="93">
        <v>0</v>
      </c>
      <c r="E70" s="94">
        <f>Legal[[#This Row],[Projected
cost]]-Legal[[#This Row],[Actual
cost]]</f>
        <v>0</v>
      </c>
      <c r="F70" s="1"/>
      <c r="G70" s="11" t="s">
        <v>23</v>
      </c>
      <c r="H70" s="93">
        <v>0</v>
      </c>
      <c r="I70" s="93">
        <v>0</v>
      </c>
      <c r="J70" s="94">
        <f>Pets[[#This Row],[Projected
cost]]-Pets[[#This Row],[Actual
cost]]</f>
        <v>0</v>
      </c>
    </row>
    <row r="71" spans="2:10" ht="30" customHeight="1" x14ac:dyDescent="0.35">
      <c r="B71" s="11" t="s">
        <v>52</v>
      </c>
      <c r="C71" s="93">
        <v>0</v>
      </c>
      <c r="D71" s="93">
        <v>0</v>
      </c>
      <c r="E71" s="94">
        <f>Legal[[#This Row],[Projected
cost]]-Legal[[#This Row],[Actual
cost]]</f>
        <v>0</v>
      </c>
      <c r="F71" s="1"/>
      <c r="G71" s="11" t="s">
        <v>26</v>
      </c>
      <c r="H71" s="93">
        <v>0</v>
      </c>
      <c r="I71" s="93">
        <v>0</v>
      </c>
      <c r="J71" s="94">
        <f>Pets[[#This Row],[Projected
cost]]-Pets[[#This Row],[Actual
cost]]</f>
        <v>0</v>
      </c>
    </row>
    <row r="72" spans="2:10" ht="30" customHeight="1" x14ac:dyDescent="0.35">
      <c r="B72" s="11" t="s">
        <v>72</v>
      </c>
      <c r="C72" s="93">
        <v>0</v>
      </c>
      <c r="D72" s="93">
        <v>0</v>
      </c>
      <c r="E72" s="94">
        <f>Legal[[#This Row],[Projected
cost]]-Legal[[#This Row],[Actual
cost]]</f>
        <v>0</v>
      </c>
      <c r="F72" s="1"/>
      <c r="G72" s="11" t="s">
        <v>27</v>
      </c>
      <c r="H72" s="93">
        <v>0</v>
      </c>
      <c r="I72" s="93">
        <v>0</v>
      </c>
      <c r="J72" s="94">
        <f>Pets[[#This Row],[Projected
cost]]-Pets[[#This Row],[Actual
cost]]</f>
        <v>0</v>
      </c>
    </row>
    <row r="73" spans="2:10" ht="30" customHeight="1" x14ac:dyDescent="0.35">
      <c r="B73" s="11" t="s">
        <v>12</v>
      </c>
      <c r="C73" s="93">
        <v>0</v>
      </c>
      <c r="D73" s="93">
        <v>0</v>
      </c>
      <c r="E73" s="94">
        <f>Legal[[#This Row],[Projected
cost]]-Legal[[#This Row],[Actual
cost]]</f>
        <v>0</v>
      </c>
      <c r="F73" s="1"/>
      <c r="G73" s="11" t="s">
        <v>25</v>
      </c>
      <c r="H73" s="93">
        <v>0</v>
      </c>
      <c r="I73" s="93">
        <v>0</v>
      </c>
      <c r="J73" s="94">
        <f>Pets[[#This Row],[Projected
cost]]-Pets[[#This Row],[Actual
cost]]</f>
        <v>0</v>
      </c>
    </row>
    <row r="74" spans="2:10" ht="30" customHeight="1" x14ac:dyDescent="0.35">
      <c r="B74" s="57" t="s">
        <v>69</v>
      </c>
      <c r="C74" s="95">
        <f>SUBTOTAL(109,Legal[Projected
cost])</f>
        <v>0</v>
      </c>
      <c r="D74" s="95">
        <f>SUBTOTAL(109,Legal[Actual
cost])</f>
        <v>0</v>
      </c>
      <c r="E74" s="96">
        <f>SUBTOTAL(109,Legal[Difference])</f>
        <v>0</v>
      </c>
      <c r="F74" s="1"/>
      <c r="G74" s="11" t="s">
        <v>12</v>
      </c>
      <c r="H74" s="93">
        <v>0</v>
      </c>
      <c r="I74" s="93">
        <v>0</v>
      </c>
      <c r="J74" s="94">
        <f>Pets[[#This Row],[Projected
cost]]-Pets[[#This Row],[Actual
cost]]</f>
        <v>0</v>
      </c>
    </row>
    <row r="75" spans="2:10" ht="30" customHeight="1" x14ac:dyDescent="0.35">
      <c r="B75" s="24"/>
      <c r="C75" s="22"/>
      <c r="D75" s="22"/>
      <c r="E75" s="22"/>
      <c r="F75" s="1"/>
      <c r="G75" s="57" t="s">
        <v>69</v>
      </c>
      <c r="H75" s="109">
        <f>SUBTOTAL(109,Pets[Projected
cost])</f>
        <v>0</v>
      </c>
      <c r="I75" s="109">
        <f>SUBTOTAL(109,Pets[Actual
cost])</f>
        <v>0</v>
      </c>
      <c r="J75" s="110">
        <f>SUBTOTAL(109,Pets[Difference])</f>
        <v>0</v>
      </c>
    </row>
    <row r="76" spans="2:10" ht="38" customHeight="1" x14ac:dyDescent="0.35">
      <c r="B76" s="24"/>
      <c r="C76" s="22"/>
      <c r="D76" s="22"/>
      <c r="E76" s="22"/>
      <c r="F76" s="44"/>
      <c r="G76" s="27"/>
      <c r="H76" s="28"/>
      <c r="I76" s="28"/>
      <c r="J76" s="28"/>
    </row>
    <row r="77" spans="2:10" s="69" customFormat="1" ht="30" customHeight="1" x14ac:dyDescent="0.35">
      <c r="B77" s="60" t="s">
        <v>88</v>
      </c>
      <c r="C77" s="60"/>
      <c r="D77" s="60"/>
      <c r="E77" s="60"/>
      <c r="F77" s="71"/>
      <c r="G77" s="60" t="s">
        <v>89</v>
      </c>
      <c r="H77" s="70"/>
      <c r="I77" s="70"/>
      <c r="J77" s="70"/>
    </row>
    <row r="78" spans="2:10" ht="48" customHeight="1" x14ac:dyDescent="0.35">
      <c r="B78" s="39" t="s">
        <v>71</v>
      </c>
      <c r="C78" s="14" t="s">
        <v>83</v>
      </c>
      <c r="D78" s="14" t="s">
        <v>84</v>
      </c>
      <c r="E78" s="14" t="s">
        <v>0</v>
      </c>
      <c r="F78" s="1"/>
      <c r="G78" s="45" t="s">
        <v>60</v>
      </c>
      <c r="H78" s="14" t="s">
        <v>83</v>
      </c>
      <c r="I78" s="31" t="s">
        <v>84</v>
      </c>
      <c r="J78" s="14" t="s">
        <v>0</v>
      </c>
    </row>
    <row r="79" spans="2:10" ht="30" customHeight="1" x14ac:dyDescent="0.35">
      <c r="B79" s="11" t="s">
        <v>58</v>
      </c>
      <c r="C79" s="93">
        <v>0</v>
      </c>
      <c r="D79" s="93">
        <v>0</v>
      </c>
      <c r="E79" s="94">
        <f>Savings[[#This Row],[Projected
cost]]-Savings[[#This Row],[Actual
cost]]</f>
        <v>0</v>
      </c>
      <c r="F79" s="1"/>
      <c r="G79" s="11" t="s">
        <v>43</v>
      </c>
      <c r="H79" s="93">
        <v>0</v>
      </c>
      <c r="I79" s="93">
        <v>0</v>
      </c>
      <c r="J79" s="94">
        <f>Gifts[[#This Row],[Projected
cost]]-Gifts[[#This Row],[Actual
cost]]</f>
        <v>0</v>
      </c>
    </row>
    <row r="80" spans="2:10" ht="30" customHeight="1" x14ac:dyDescent="0.35">
      <c r="B80" s="11" t="s">
        <v>59</v>
      </c>
      <c r="C80" s="93">
        <v>0</v>
      </c>
      <c r="D80" s="93">
        <v>0</v>
      </c>
      <c r="E80" s="94">
        <f>Savings[[#This Row],[Projected
cost]]-Savings[[#This Row],[Actual
cost]]</f>
        <v>0</v>
      </c>
      <c r="F80" s="1"/>
      <c r="G80" s="11" t="s">
        <v>44</v>
      </c>
      <c r="H80" s="93">
        <v>0</v>
      </c>
      <c r="I80" s="93">
        <v>0</v>
      </c>
      <c r="J80" s="94">
        <f>Gifts[[#This Row],[Projected
cost]]-Gifts[[#This Row],[Actual
cost]]</f>
        <v>0</v>
      </c>
    </row>
    <row r="81" spans="2:10" ht="30" customHeight="1" x14ac:dyDescent="0.35">
      <c r="B81" s="11" t="s">
        <v>54</v>
      </c>
      <c r="C81" s="93">
        <v>0</v>
      </c>
      <c r="D81" s="93">
        <v>0</v>
      </c>
      <c r="E81" s="94">
        <f>Savings[[#This Row],[Projected
cost]]-Savings[[#This Row],[Actual
cost]]</f>
        <v>0</v>
      </c>
      <c r="F81" s="1"/>
      <c r="G81" s="11" t="s">
        <v>64</v>
      </c>
      <c r="H81" s="93">
        <v>0</v>
      </c>
      <c r="I81" s="93">
        <v>0</v>
      </c>
      <c r="J81" s="94">
        <f>Gifts[[#This Row],[Projected
cost]]-Gifts[[#This Row],[Actual
cost]]</f>
        <v>0</v>
      </c>
    </row>
    <row r="82" spans="2:10" ht="30" customHeight="1" x14ac:dyDescent="0.35">
      <c r="B82" s="11" t="s">
        <v>12</v>
      </c>
      <c r="C82" s="93">
        <v>0</v>
      </c>
      <c r="D82" s="93">
        <v>0</v>
      </c>
      <c r="E82" s="94">
        <f>Savings[[#This Row],[Projected
cost]]-Savings[[#This Row],[Actual
cost]]</f>
        <v>0</v>
      </c>
      <c r="G82" s="57" t="s">
        <v>69</v>
      </c>
      <c r="H82" s="95">
        <f>SUBTOTAL(109,Gifts[Projected
cost])</f>
        <v>0</v>
      </c>
      <c r="I82" s="95">
        <f>SUBTOTAL(109,Gifts[Actual
cost])</f>
        <v>0</v>
      </c>
      <c r="J82" s="96">
        <f>SUBTOTAL(109,Gifts[Difference])</f>
        <v>0</v>
      </c>
    </row>
    <row r="83" spans="2:10" ht="30" customHeight="1" x14ac:dyDescent="0.35">
      <c r="B83" s="57" t="s">
        <v>69</v>
      </c>
      <c r="C83" s="95">
        <f>SUBTOTAL(109,Savings[Projected
cost])</f>
        <v>0</v>
      </c>
      <c r="D83" s="95">
        <f>SUBTOTAL(109,Savings[Actual
cost])</f>
        <v>0</v>
      </c>
      <c r="E83" s="96">
        <f>SUBTOTAL(109,Savings[Difference])</f>
        <v>0</v>
      </c>
    </row>
  </sheetData>
  <sortState xmlns:xlrd2="http://schemas.microsoft.com/office/spreadsheetml/2017/richdata2" ref="G35:K35">
    <sortCondition ref="G35"/>
  </sortState>
  <mergeCells count="9">
    <mergeCell ref="F1:H1"/>
    <mergeCell ref="B2:H2"/>
    <mergeCell ref="B3:H3"/>
    <mergeCell ref="G24:J24"/>
    <mergeCell ref="G55:J55"/>
    <mergeCell ref="G5:H5"/>
    <mergeCell ref="G11:H11"/>
    <mergeCell ref="G17:H17"/>
    <mergeCell ref="B4:H4"/>
  </mergeCells>
  <phoneticPr fontId="1" type="noConversion"/>
  <conditionalFormatting sqref="B4 I4:J5 B5:G5 B6 F6:J6 B7:J7 B8:F8 G8:J10 B9 F9:F81 B10:E23 G11 I11:J11 G12:J15 G16:G17 I16:J17 G18:J23 B24 G24 B25:E35 G25:J35 B36 G36 B37:E46 G37:J46 B47 G47 B48:E54 G48:J54 B55 G55 B56:E67 G56:J67 B68 G68 B69:E76 G69:J76 B77 G77 G78:J82 B78:E83">
    <cfRule type="cellIs" dxfId="1" priority="2" operator="lessThan">
      <formula>0</formula>
    </cfRule>
  </conditionalFormatting>
  <conditionalFormatting sqref="C6:E6">
    <cfRule type="cellIs" dxfId="0" priority="1" operator="lessThan">
      <formula>0</formula>
    </cfRule>
  </conditionalFormatting>
  <conditionalFormatting sqref="J70:J74 J57:J63 E79:E82 E70:E73 E49:E51 E38:E41 J26:J31 J79:J81 E11:E21 E57:E65 E26:E33 J38:J44 J49:J52 H20:H23">
    <cfRule type="iconSet" priority="4">
      <iconSet iconSet="3Arrows">
        <cfvo type="percentile" val="0"/>
        <cfvo type="num" val="-50"/>
        <cfvo type="num" val="50"/>
      </iconSet>
    </cfRule>
  </conditionalFormatting>
  <dataValidations count="28">
    <dataValidation allowBlank="1" showInputMessage="1" showErrorMessage="1" prompt="Create a Family Budget Planner in this worksheet. Enter details in tables. Total Projected and Actual Costs, Projected and Actual Balance, and Difference are auto calculated" sqref="A4" xr:uid="{00000000-0002-0000-0000-000000000000}"/>
    <dataValidation allowBlank="1" showInputMessage="1" showErrorMessage="1" prompt="Title of this worksheet is in this cell. Summary is in table below. Sample expense categories are in separate tables starting in B5. Enter income amounts starting in cell G2" sqref="B4" xr:uid="{00000000-0002-0000-0000-000001000000}"/>
    <dataValidation allowBlank="1" showInputMessage="1" showErrorMessage="1" prompt="Total Projected Cost is auto calculated in cell below" sqref="C5" xr:uid="{00000000-0002-0000-0000-000002000000}"/>
    <dataValidation allowBlank="1" showInputMessage="1" showErrorMessage="1" prompt="Total Actual Cost is auto calculated in cell below" sqref="D5" xr:uid="{00000000-0002-0000-0000-000003000000}"/>
    <dataValidation allowBlank="1" showInputMessage="1" showErrorMessage="1" prompt="Total Difference is auto calculated in cell below" sqref="E5" xr:uid="{00000000-0002-0000-0000-000004000000}"/>
    <dataValidation allowBlank="1" showInputMessage="1" showErrorMessage="1" prompt="Enter details in Housing table below, in Transportation table starting in cell B19, and in Projected Monthly Income table starting in cell G2" sqref="B9" xr:uid="{00000000-0002-0000-0000-000005000000}"/>
    <dataValidation allowBlank="1" showInputMessage="1" showErrorMessage="1" prompt="Enter Projected Monthly Income Source in this column under this heading" sqref="G5" xr:uid="{00000000-0002-0000-0000-000006000000}"/>
    <dataValidation allowBlank="1" showInputMessage="1" showErrorMessage="1" prompt="Enter details in Actual Monthly Income table below" sqref="G10" xr:uid="{00000000-0002-0000-0000-000008000000}"/>
    <dataValidation allowBlank="1" showInputMessage="1" showErrorMessage="1" prompt="Enter Actual Monthly Income Source in this column under this heading" sqref="G11" xr:uid="{00000000-0002-0000-0000-000009000000}"/>
    <dataValidation allowBlank="1" showInputMessage="1" showErrorMessage="1" prompt="Balance table below is auto updated" sqref="G16" xr:uid="{00000000-0002-0000-0000-00000A000000}"/>
    <dataValidation allowBlank="1" showInputMessage="1" showErrorMessage="1" prompt="Balance is in this column under this heading" sqref="G17" xr:uid="{00000000-0002-0000-0000-00000B000000}"/>
    <dataValidation allowBlank="1" showInputMessage="1" showErrorMessage="1" prompt="Sample expense category is in this cell. Sample expenses related to the sample category are in this column under this heading. Use heading filters to find specific entries" sqref="B10 B25 G69 G37 B37 B48 G48 G56 B56 B69 B78 G78 G25" xr:uid="{00000000-0002-0000-0000-00000D000000}"/>
    <dataValidation allowBlank="1" showInputMessage="1" showErrorMessage="1" prompt="Enter Projected Cost in this column under this heading" sqref="C10 C25 C37 C48 C56 C69 C78 H78 H37 H48 H56 H69 H25" xr:uid="{00000000-0002-0000-0000-00000E000000}"/>
    <dataValidation allowBlank="1" showInputMessage="1" showErrorMessage="1" prompt="Enter Actual Cost in this column under this heading" sqref="D10 D25 D37 D48 D56 D69 D78 I78 I37 I48 I56 I69 I25" xr:uid="{00000000-0002-0000-0000-00000F000000}"/>
    <dataValidation allowBlank="1" showInputMessage="1" showErrorMessage="1" prompt="Enter details in Transportation table below and in Insurance table starting in cell B30" sqref="B24" xr:uid="{00000000-0002-0000-0000-000010000000}"/>
    <dataValidation allowBlank="1" showInputMessage="1" showErrorMessage="1" prompt="Enter details in Insurance table below and in Food table starting in cell B37" sqref="B36" xr:uid="{00000000-0002-0000-0000-000011000000}"/>
    <dataValidation allowBlank="1" showInputMessage="1" showErrorMessage="1" prompt="Enter details in Food table below and in Children table starting in cell B43" sqref="B47" xr:uid="{00000000-0002-0000-0000-000012000000}"/>
    <dataValidation allowBlank="1" showInputMessage="1" showErrorMessage="1" prompt="Enter details in Children table below and in Legal table starting in cell B55" sqref="B55" xr:uid="{00000000-0002-0000-0000-000013000000}"/>
    <dataValidation allowBlank="1" showInputMessage="1" showErrorMessage="1" prompt="Enter details in Legal table below and in Savings table starting in cell B62" sqref="B68" xr:uid="{00000000-0002-0000-0000-000014000000}"/>
    <dataValidation allowBlank="1" showInputMessage="1" showErrorMessage="1" prompt="Enter details in Savings table below and in Loans table starting in cell G19" sqref="B77" xr:uid="{00000000-0002-0000-0000-000015000000}"/>
    <dataValidation allowBlank="1" showInputMessage="1" showErrorMessage="1" prompt="Enter details in Loans table below and in Entertainment table starting in cell G28" sqref="G24" xr:uid="{00000000-0002-0000-0000-000016000000}"/>
    <dataValidation allowBlank="1" showInputMessage="1" showErrorMessage="1" prompt="Enter details in Entertainment table below and in Taxes table starting in cell G38" sqref="G36" xr:uid="{00000000-0002-0000-0000-000017000000}"/>
    <dataValidation allowBlank="1" showInputMessage="1" showErrorMessage="1" prompt="Enter details in Taxes table below and in Personal Care table starting in cell G45" sqref="G47" xr:uid="{00000000-0002-0000-0000-000018000000}"/>
    <dataValidation allowBlank="1" showInputMessage="1" showErrorMessage="1" prompt="Enter details in Personal Care table below and in Pets table starting in cell G55" sqref="G55" xr:uid="{00000000-0002-0000-0000-000019000000}"/>
    <dataValidation allowBlank="1" showInputMessage="1" showErrorMessage="1" prompt="Enter details in Pets table below and in Gifts table starting in cell G63" sqref="G68" xr:uid="{00000000-0002-0000-0000-00001A000000}"/>
    <dataValidation allowBlank="1" showInputMessage="1" showErrorMessage="1" prompt="Enter details in Gifts table below" sqref="G77" xr:uid="{00000000-0002-0000-0000-00001B000000}"/>
    <dataValidation allowBlank="1" showInputMessage="1" showErrorMessage="1" prompt="Total Projected, Actual, and Difference is auto calculated in this table" sqref="B5" xr:uid="{00000000-0002-0000-0000-00001C000000}"/>
    <dataValidation allowBlank="1" showInputMessage="1" showErrorMessage="1" prompt="Difference is auto calculated in this column under this heading" sqref="E10 E25 E37 J37 J78 E48 E56 J48 J56 E69 E78 J69 J25" xr:uid="{00000000-0002-0000-0000-00001D000000}"/>
  </dataValidations>
  <printOptions horizontalCentered="1"/>
  <pageMargins left="0.25" right="0.25" top="0.5" bottom="0.5" header="0.5" footer="0.5"/>
  <pageSetup scale="60" orientation="portrait" r:id="rId1"/>
  <headerFooter differentFirst="1" alignWithMargins="0">
    <oddFooter>Page &amp;P of &amp;N</oddFooter>
  </headerFooter>
  <ignoredErrors>
    <ignoredError sqref="E33 E38:E41 E49:E51 E57:E65 E70:E73 E79:E82 J79:J81 J70:J74 J57:J63 J52 J38:J44 J26:J31 J49:J51 E26:E32" emptyCellReference="1"/>
  </ignoredErrors>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2D395-9A8B-42E6-A959-54E564957B09}">
  <ds:schemaRefs>
    <ds:schemaRef ds:uri="http://schemas.microsoft.com/sharepoint/v3"/>
    <ds:schemaRef ds:uri="16c05727-aa75-4e4a-9b5f-8a80a1165891"/>
    <ds:schemaRef ds:uri="http://schemas.microsoft.com/office/2006/documentManagement/types"/>
    <ds:schemaRef ds:uri="http://purl.org/dc/dcmitype/"/>
    <ds:schemaRef ds:uri="http://schemas.microsoft.com/office/infopath/2007/PartnerControls"/>
    <ds:schemaRef ds:uri="http://www.w3.org/XML/1998/namespace"/>
    <ds:schemaRef ds:uri="230e9df3-be65-4c73-a93b-d1236ebd677e"/>
    <ds:schemaRef ds:uri="71af3243-3dd4-4a8d-8c0d-dd76da1f02a5"/>
    <ds:schemaRef ds:uri="http://purl.org/dc/term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009B0A2D-38CC-4CB4-AA2C-27E857592178}">
  <ds:schemaRefs>
    <ds:schemaRef ds:uri="http://schemas.microsoft.com/sharepoint/v3/contenttype/forms"/>
  </ds:schemaRefs>
</ds:datastoreItem>
</file>

<file path=customXml/itemProps3.xml><?xml version="1.0" encoding="utf-8"?>
<ds:datastoreItem xmlns:ds="http://schemas.openxmlformats.org/officeDocument/2006/customXml" ds:itemID="{E3B23091-ED09-456D-AC18-DEB74D7874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TM16400193</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Family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FINLIT SCHOOL</dc:title>
  <dc:creator/>
  <cp:lastModifiedBy/>
  <dcterms:created xsi:type="dcterms:W3CDTF">2022-11-06T06:13:53Z</dcterms:created>
  <dcterms:modified xsi:type="dcterms:W3CDTF">2024-05-14T15:24:21Z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